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ttle P\"/>
    </mc:Choice>
  </mc:AlternateContent>
  <bookViews>
    <workbookView xWindow="0" yWindow="0" windowWidth="24000" windowHeight="9735" activeTab="1"/>
  </bookViews>
  <sheets>
    <sheet name="Jan2012-Jan2014" sheetId="2" r:id="rId1"/>
    <sheet name="Feb2014-feb 2015" sheetId="3" r:id="rId2"/>
    <sheet name="Old" sheetId="1" r:id="rId3"/>
    <sheet name="Jan2012-Jan2014 (Review)" sheetId="4" r:id="rId4"/>
    <sheet name="Feb2014-feb 2015 (Review)" sheetId="5" r:id="rId5"/>
    <sheet name="Old (Review)" sheetId="6" r:id="rId6"/>
  </sheets>
  <definedNames>
    <definedName name="_xlnm.Print_Area" localSheetId="1">'Feb2014-feb 2015'!$A$485:$H$694</definedName>
    <definedName name="_xlnm.Print_Area" localSheetId="4">'Feb2014-feb 2015 (Review)'!$A$1:$E$405</definedName>
    <definedName name="_xlnm.Print_Area" localSheetId="0">'Jan2012-Jan2014'!$A$4:$G$365</definedName>
    <definedName name="_xlnm.Print_Area" localSheetId="3">'Jan2012-Jan2014 (Review)'!$A$4:$E$345</definedName>
    <definedName name="_xlnm.Print_Area" localSheetId="2">Old!$A$4:$E$35</definedName>
    <definedName name="_xlnm.Print_Area" localSheetId="5">'Old (Review)'!$A$1:$E$35</definedName>
  </definedNames>
  <calcPr calcId="152511"/>
</workbook>
</file>

<file path=xl/calcChain.xml><?xml version="1.0" encoding="utf-8"?>
<calcChain xmlns="http://schemas.openxmlformats.org/spreadsheetml/2006/main">
  <c r="E522" i="3" l="1"/>
  <c r="E506" i="3" l="1"/>
  <c r="E484" i="3"/>
  <c r="E475" i="3" l="1"/>
  <c r="E453" i="3" l="1"/>
  <c r="D415" i="3" l="1"/>
  <c r="D385" i="3"/>
  <c r="E389" i="3" s="1"/>
  <c r="E431" i="3"/>
  <c r="E412" i="3"/>
  <c r="E405" i="3"/>
  <c r="E378" i="3"/>
  <c r="D417" i="3" l="1"/>
  <c r="F416" i="3" s="1"/>
  <c r="E419" i="3" l="1"/>
  <c r="D387" i="3" l="1"/>
  <c r="F386" i="3" s="1"/>
  <c r="E35" i="6" l="1"/>
  <c r="D35" i="6"/>
  <c r="D11" i="6"/>
  <c r="E285" i="5"/>
  <c r="E405" i="5"/>
  <c r="D120" i="5"/>
  <c r="J17" i="5"/>
  <c r="N19" i="5" s="1"/>
  <c r="D14" i="5"/>
  <c r="G344" i="4"/>
  <c r="G345" i="4"/>
  <c r="E345" i="4"/>
  <c r="D345" i="4"/>
  <c r="E286" i="4"/>
  <c r="E249" i="4"/>
  <c r="E194" i="4"/>
  <c r="G173" i="4"/>
  <c r="E138" i="4"/>
  <c r="E73" i="4"/>
  <c r="B88" i="6"/>
  <c r="B87" i="6"/>
  <c r="G32" i="6"/>
  <c r="G34" i="6" s="1"/>
  <c r="L14" i="6"/>
  <c r="K9" i="6"/>
  <c r="G8" i="6"/>
  <c r="G10" i="6" s="1"/>
  <c r="K10" i="6" s="1"/>
  <c r="L10" i="6" s="1"/>
  <c r="D403" i="5"/>
  <c r="D391" i="5"/>
  <c r="D370" i="5"/>
  <c r="L361" i="5"/>
  <c r="L363" i="5" s="1"/>
  <c r="N362" i="5" s="1"/>
  <c r="D359" i="5"/>
  <c r="D350" i="5"/>
  <c r="D323" i="5"/>
  <c r="D310" i="5"/>
  <c r="D285" i="5"/>
  <c r="D265" i="5"/>
  <c r="D247" i="5"/>
  <c r="D231" i="5"/>
  <c r="D212" i="5"/>
  <c r="D198" i="5"/>
  <c r="D162" i="5"/>
  <c r="J76" i="5"/>
  <c r="M69" i="5"/>
  <c r="D67" i="5"/>
  <c r="D48" i="5"/>
  <c r="D32" i="5"/>
  <c r="G364" i="4"/>
  <c r="H363" i="4"/>
  <c r="D363" i="4"/>
  <c r="F362" i="4"/>
  <c r="D361" i="4"/>
  <c r="D358" i="4"/>
  <c r="D332" i="4"/>
  <c r="D317" i="4"/>
  <c r="D303" i="4"/>
  <c r="D296" i="4"/>
  <c r="H286" i="4"/>
  <c r="D281" i="4"/>
  <c r="D271" i="4"/>
  <c r="D262" i="4"/>
  <c r="H249" i="4"/>
  <c r="D244" i="4"/>
  <c r="D229" i="4"/>
  <c r="D211" i="4"/>
  <c r="H194" i="4"/>
  <c r="D189" i="4"/>
  <c r="D173" i="4"/>
  <c r="D160" i="4"/>
  <c r="E173" i="4" s="1"/>
  <c r="D133" i="4"/>
  <c r="D123" i="4"/>
  <c r="D108" i="4"/>
  <c r="D102" i="4"/>
  <c r="D90" i="4"/>
  <c r="H73" i="4"/>
  <c r="D68" i="4"/>
  <c r="D60" i="4"/>
  <c r="D41" i="4"/>
  <c r="E29" i="4"/>
  <c r="D24" i="4"/>
  <c r="D18" i="4"/>
  <c r="J19" i="5" l="1"/>
  <c r="L18" i="5" s="1"/>
  <c r="H138" i="4"/>
  <c r="E390" i="3"/>
  <c r="E357" i="3" l="1"/>
  <c r="E346" i="3"/>
  <c r="D342" i="3"/>
  <c r="D344" i="3" s="1"/>
  <c r="F343" i="3" s="1"/>
  <c r="E337" i="3"/>
  <c r="E310" i="3"/>
  <c r="D299" i="3" l="1"/>
  <c r="E297" i="3"/>
  <c r="D301" i="3" l="1"/>
  <c r="F300" i="3" s="1"/>
  <c r="E272" i="3"/>
  <c r="E252" i="3"/>
  <c r="D237" i="3" l="1"/>
  <c r="D239" i="3" s="1"/>
  <c r="F238" i="3" s="1"/>
  <c r="E234" i="3"/>
  <c r="E218" i="3"/>
  <c r="E199" i="3" l="1"/>
  <c r="D183" i="3"/>
  <c r="D185" i="3" s="1"/>
  <c r="F184" i="3" s="1"/>
  <c r="E181" i="3"/>
  <c r="E145" i="3"/>
  <c r="E103" i="3"/>
  <c r="E48" i="3"/>
  <c r="J59" i="3"/>
  <c r="E29" i="3"/>
  <c r="E13" i="3"/>
  <c r="D358" i="2"/>
  <c r="D345" i="2"/>
  <c r="D332" i="2"/>
  <c r="E345" i="2" s="1"/>
  <c r="D317" i="2"/>
  <c r="D303" i="2"/>
  <c r="D296" i="2"/>
  <c r="D281" i="2"/>
  <c r="D271" i="2"/>
  <c r="D262" i="2"/>
  <c r="D244" i="2"/>
  <c r="D229" i="2"/>
  <c r="D211" i="2"/>
  <c r="D189" i="2"/>
  <c r="D173" i="2"/>
  <c r="E173" i="2" s="1"/>
  <c r="D160" i="2"/>
  <c r="D133" i="2"/>
  <c r="D68" i="2"/>
  <c r="D60" i="2"/>
  <c r="D41" i="2"/>
  <c r="D24" i="2"/>
  <c r="D18" i="2"/>
  <c r="G364" i="2"/>
  <c r="D361" i="2"/>
  <c r="H363" i="2" s="1"/>
  <c r="D284" i="2"/>
  <c r="H286" i="2" s="1"/>
  <c r="D123" i="2"/>
  <c r="D90" i="2"/>
  <c r="D102" i="2"/>
  <c r="D108" i="2"/>
  <c r="D51" i="3" l="1"/>
  <c r="F52" i="3"/>
  <c r="D363" i="2"/>
  <c r="F362" i="2" s="1"/>
  <c r="D286" i="2"/>
  <c r="F285" i="2" s="1"/>
  <c r="D247" i="2"/>
  <c r="D192" i="2"/>
  <c r="D136" i="2"/>
  <c r="D71" i="2"/>
  <c r="D27" i="2"/>
  <c r="B87" i="1"/>
  <c r="B88" i="1" s="1"/>
  <c r="D32" i="1"/>
  <c r="D34" i="1" s="1"/>
  <c r="I14" i="1"/>
  <c r="D8" i="1"/>
  <c r="D10" i="1" s="1"/>
  <c r="H10" i="1" l="1"/>
  <c r="I10" i="1" s="1"/>
  <c r="D194" i="2"/>
  <c r="F193" i="2" s="1"/>
  <c r="H194" i="2"/>
  <c r="D249" i="2"/>
  <c r="F248" i="2" s="1"/>
  <c r="H249" i="2"/>
  <c r="D73" i="2"/>
  <c r="F72" i="2" s="1"/>
  <c r="H73" i="2"/>
  <c r="D138" i="2"/>
  <c r="F137" i="2" s="1"/>
  <c r="H138" i="2"/>
  <c r="D29" i="2"/>
  <c r="F28" i="2" s="1"/>
  <c r="H29" i="2"/>
  <c r="H9" i="1"/>
  <c r="E133" i="2"/>
  <c r="E134" i="2"/>
</calcChain>
</file>

<file path=xl/sharedStrings.xml><?xml version="1.0" encoding="utf-8"?>
<sst xmlns="http://schemas.openxmlformats.org/spreadsheetml/2006/main" count="309" uniqueCount="94">
  <si>
    <t>Holton Schluter Sales - Starting July 1, 2011</t>
  </si>
  <si>
    <t>Invoice #</t>
  </si>
  <si>
    <t>Amount</t>
  </si>
  <si>
    <t>Date</t>
  </si>
  <si>
    <t>Holton forgot this one?</t>
  </si>
  <si>
    <t>Total Jul:Sep 2011</t>
  </si>
  <si>
    <t>5 % dis rebate</t>
  </si>
  <si>
    <t>Total Jul:Dec</t>
  </si>
  <si>
    <t>Actual Variance</t>
  </si>
  <si>
    <t>credit inv 392222</t>
  </si>
  <si>
    <t xml:space="preserve"> October 13,2011</t>
  </si>
  <si>
    <t xml:space="preserve"> October 18,2011</t>
  </si>
  <si>
    <t>missed invoice</t>
  </si>
  <si>
    <t>Credit Shortfall</t>
  </si>
  <si>
    <t>November 1,2011</t>
  </si>
  <si>
    <t>November 8,2011</t>
  </si>
  <si>
    <t>November 10,2011</t>
  </si>
  <si>
    <t>November 22,2011</t>
  </si>
  <si>
    <t>November 29,2011</t>
  </si>
  <si>
    <t>December 6,2011</t>
  </si>
  <si>
    <t>December 15,2011</t>
  </si>
  <si>
    <t>Total Oct:Dec 2011</t>
  </si>
  <si>
    <t>December 20,2011</t>
  </si>
  <si>
    <t>December 27,2011</t>
  </si>
  <si>
    <t>credit inv 403801</t>
  </si>
  <si>
    <t>Total</t>
  </si>
  <si>
    <t>Start as of Jan 1 2012</t>
  </si>
  <si>
    <t>Peter:</t>
  </si>
  <si>
    <t>record Invoice / Amount of Schluter Items / Date of Invoice</t>
  </si>
  <si>
    <t>Amount is net amount after 40 % discount</t>
  </si>
  <si>
    <t>Total Jan:Feb 2012</t>
  </si>
  <si>
    <t>credit inv</t>
  </si>
  <si>
    <t>Short Credit of 1%</t>
  </si>
  <si>
    <t>Credit at 4% not 5%</t>
  </si>
  <si>
    <t>Total Mar:May 2012</t>
  </si>
  <si>
    <t>Credit at 5%</t>
  </si>
  <si>
    <t>credit inv 425107</t>
  </si>
  <si>
    <t>Total Jun:Oct 2012</t>
  </si>
  <si>
    <t>credit inv 444642</t>
  </si>
  <si>
    <t>Total Feb-April 2013</t>
  </si>
  <si>
    <t>Hotlen Credited based on 55219.68</t>
  </si>
  <si>
    <t>Total May-July 2013</t>
  </si>
  <si>
    <t>Credit at 3% not 5%</t>
  </si>
  <si>
    <t>OKAY</t>
  </si>
  <si>
    <t>Total August- Jan 2014</t>
  </si>
  <si>
    <t>at 4%</t>
  </si>
  <si>
    <t>Calculated</t>
  </si>
  <si>
    <t>Correction required</t>
  </si>
  <si>
    <t>Need additional</t>
  </si>
  <si>
    <t>credit of:</t>
  </si>
  <si>
    <t>Close enough</t>
  </si>
  <si>
    <t>C/N #</t>
  </si>
  <si>
    <t>C/N # 411874</t>
  </si>
  <si>
    <t>Credit at 4%</t>
  </si>
  <si>
    <t>Shoulb be 5%</t>
  </si>
  <si>
    <t>Full Year 2012</t>
  </si>
  <si>
    <t>Full Year 2013</t>
  </si>
  <si>
    <t>Total Feb- April 2014</t>
  </si>
  <si>
    <t>Total May-July 2014</t>
  </si>
  <si>
    <t>new</t>
  </si>
  <si>
    <t>Total nov 2014 - Jan 2015</t>
  </si>
  <si>
    <t>credit inv 12644</t>
  </si>
  <si>
    <t>Net Cost</t>
  </si>
  <si>
    <t>Total Jan: 2013</t>
  </si>
  <si>
    <t>Total Jan-Apr: 2013</t>
  </si>
  <si>
    <t>Year to Date 2015</t>
  </si>
  <si>
    <t>Full Year 2014</t>
  </si>
  <si>
    <t>Jul - Sep 2011</t>
  </si>
  <si>
    <t>Oct - Dec 2011</t>
  </si>
  <si>
    <t>Jul-Dec Year 2011</t>
  </si>
  <si>
    <t>Monday, Sept 14, 2015</t>
  </si>
  <si>
    <t>Thursday, sept 3, 2015</t>
  </si>
  <si>
    <t>Tuesday, sept 8, 2015</t>
  </si>
  <si>
    <t>Friday, sept 18, 2015</t>
  </si>
  <si>
    <t>Monday,october 19, 2015</t>
  </si>
  <si>
    <t>Thursday,october 15,2015</t>
  </si>
  <si>
    <t>Monday,october 5,2015</t>
  </si>
  <si>
    <t>Thursday,october 1,2015</t>
  </si>
  <si>
    <t>Tuesday,october 13,2015</t>
  </si>
  <si>
    <t>Total Feb 2015 - April 24 2015</t>
  </si>
  <si>
    <t>Total aug 1 2014 - oct 30 2014</t>
  </si>
  <si>
    <t>Sherri</t>
  </si>
  <si>
    <r>
      <t>Speers got their Schlueter credit May-July on Aug 4</t>
    </r>
    <r>
      <rPr>
        <vertAlign val="superscript"/>
        <sz val="11"/>
        <color rgb="FF1F497D"/>
        <rFont val="Calibri"/>
        <family val="2"/>
        <scheme val="minor"/>
      </rPr>
      <t>th</t>
    </r>
    <r>
      <rPr>
        <sz val="11"/>
        <color rgb="FF1F497D"/>
        <rFont val="Calibri"/>
        <family val="2"/>
        <scheme val="minor"/>
      </rPr>
      <t>  5% over $71855.88 CN# 14938</t>
    </r>
  </si>
  <si>
    <t>Next credit will be in the 1e week of November. For Aug-Oct..</t>
  </si>
  <si>
    <t>Ton</t>
  </si>
  <si>
    <t>Total May 1 2015 - July 30 2015</t>
  </si>
  <si>
    <t>Aug 4 2015</t>
  </si>
  <si>
    <t>credit inv  14938</t>
  </si>
  <si>
    <t>Holten based on :</t>
  </si>
  <si>
    <t>Difference from Speers</t>
  </si>
  <si>
    <t>Total august 4 2015 - october 29, 2015</t>
  </si>
  <si>
    <t xml:space="preserve">credit inv  17054  </t>
  </si>
  <si>
    <t>nov,dec,jan</t>
  </si>
  <si>
    <t>next credit will be for feb,mar,april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</si>
</sst>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[$-409]mmmm\ d\,\ yyyy;@"/>
    <numFmt numFmtId="168" formatCode="[$-F800]dddd\,\ mmmm\ dd\,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vertAlign val="superscript"/>
      <sz val="11"/>
      <color rgb="FF1F497D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5" fillId="0" borderId="2" xfId="0" applyFont="1" applyBorder="1" applyAlignment="1">
      <alignment horizontal="left" vertical="center"/>
    </xf>
    <xf numFmtId="165" fontId="5" fillId="0" borderId="3" xfId="2" applyFont="1" applyBorder="1" applyAlignment="1">
      <alignment vertical="center"/>
    </xf>
    <xf numFmtId="167" fontId="6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left" vertical="center"/>
    </xf>
    <xf numFmtId="165" fontId="5" fillId="0" borderId="0" xfId="2" applyFont="1" applyBorder="1" applyAlignment="1">
      <alignment vertical="center"/>
    </xf>
    <xf numFmtId="167" fontId="6" fillId="0" borderId="6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vertical="center"/>
    </xf>
    <xf numFmtId="165" fontId="6" fillId="0" borderId="8" xfId="0" applyNumberFormat="1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7" fontId="6" fillId="2" borderId="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167" fontId="6" fillId="2" borderId="9" xfId="0" applyNumberFormat="1" applyFont="1" applyFill="1" applyBorder="1" applyAlignment="1">
      <alignment horizontal="right" vertical="center"/>
    </xf>
    <xf numFmtId="165" fontId="7" fillId="2" borderId="8" xfId="2" applyFont="1" applyFill="1" applyBorder="1" applyAlignment="1">
      <alignment vertical="center"/>
    </xf>
    <xf numFmtId="165" fontId="8" fillId="2" borderId="6" xfId="2" applyFont="1" applyFill="1" applyBorder="1" applyAlignment="1">
      <alignment horizontal="right"/>
    </xf>
    <xf numFmtId="165" fontId="5" fillId="0" borderId="10" xfId="2" applyFont="1" applyBorder="1" applyAlignment="1">
      <alignment vertical="center"/>
    </xf>
    <xf numFmtId="165" fontId="6" fillId="2" borderId="11" xfId="2" applyFont="1" applyFill="1" applyBorder="1" applyAlignment="1">
      <alignment horizontal="right"/>
    </xf>
    <xf numFmtId="0" fontId="5" fillId="0" borderId="12" xfId="0" applyFont="1" applyBorder="1" applyAlignment="1">
      <alignment horizontal="left" vertical="center"/>
    </xf>
    <xf numFmtId="165" fontId="7" fillId="0" borderId="1" xfId="2" applyFont="1" applyBorder="1" applyAlignment="1">
      <alignment vertical="center"/>
    </xf>
    <xf numFmtId="167" fontId="6" fillId="0" borderId="13" xfId="0" applyNumberFormat="1" applyFont="1" applyBorder="1" applyAlignment="1">
      <alignment horizontal="right" vertical="center"/>
    </xf>
    <xf numFmtId="0" fontId="0" fillId="0" borderId="13" xfId="0" applyBorder="1"/>
    <xf numFmtId="0" fontId="6" fillId="2" borderId="14" xfId="0" applyFont="1" applyFill="1" applyBorder="1" applyAlignment="1">
      <alignment horizontal="right"/>
    </xf>
    <xf numFmtId="0" fontId="0" fillId="3" borderId="0" xfId="0" applyFill="1"/>
    <xf numFmtId="167" fontId="0" fillId="4" borderId="9" xfId="0" applyNumberFormat="1" applyFill="1" applyBorder="1" applyAlignment="1">
      <alignment horizontal="right" vertical="center"/>
    </xf>
    <xf numFmtId="0" fontId="5" fillId="3" borderId="0" xfId="0" applyFont="1" applyFill="1" applyAlignment="1">
      <alignment horizontal="left" vertical="center"/>
    </xf>
    <xf numFmtId="165" fontId="5" fillId="3" borderId="0" xfId="2" applyFont="1" applyFill="1" applyAlignment="1">
      <alignment vertical="center"/>
    </xf>
    <xf numFmtId="166" fontId="6" fillId="4" borderId="11" xfId="1" applyFont="1" applyFill="1" applyBorder="1" applyAlignment="1">
      <alignment horizontal="right" vertical="center"/>
    </xf>
    <xf numFmtId="44" fontId="0" fillId="3" borderId="0" xfId="0" applyNumberFormat="1" applyFill="1"/>
    <xf numFmtId="167" fontId="0" fillId="4" borderId="11" xfId="0" applyNumberFormat="1" applyFill="1" applyBorder="1" applyAlignment="1">
      <alignment horizontal="right" vertical="center"/>
    </xf>
    <xf numFmtId="167" fontId="0" fillId="4" borderId="14" xfId="0" applyNumberFormat="1" applyFill="1" applyBorder="1" applyAlignment="1">
      <alignment horizontal="right" vertical="center"/>
    </xf>
    <xf numFmtId="165" fontId="0" fillId="0" borderId="0" xfId="0" applyNumberFormat="1"/>
    <xf numFmtId="0" fontId="2" fillId="0" borderId="15" xfId="0" applyFont="1" applyBorder="1" applyAlignment="1">
      <alignment vertical="center"/>
    </xf>
    <xf numFmtId="0" fontId="2" fillId="2" borderId="16" xfId="0" applyFont="1" applyFill="1" applyBorder="1" applyAlignment="1">
      <alignment horizontal="center" vertical="center"/>
    </xf>
    <xf numFmtId="165" fontId="5" fillId="0" borderId="1" xfId="2" applyFont="1" applyBorder="1" applyAlignment="1">
      <alignment vertical="center"/>
    </xf>
    <xf numFmtId="165" fontId="9" fillId="0" borderId="3" xfId="2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165" fontId="9" fillId="0" borderId="0" xfId="2" applyFont="1" applyBorder="1" applyAlignment="1">
      <alignment vertical="center"/>
    </xf>
    <xf numFmtId="167" fontId="6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165" fontId="0" fillId="0" borderId="0" xfId="2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/>
    <xf numFmtId="0" fontId="5" fillId="0" borderId="0" xfId="0" applyFont="1" applyAlignment="1">
      <alignment horizontal="left" vertical="center"/>
    </xf>
    <xf numFmtId="165" fontId="5" fillId="0" borderId="0" xfId="2" applyFont="1" applyAlignment="1">
      <alignment vertical="center"/>
    </xf>
    <xf numFmtId="167" fontId="6" fillId="0" borderId="0" xfId="0" applyNumberFormat="1" applyFont="1" applyAlignment="1">
      <alignment horizontal="right" vertical="center"/>
    </xf>
    <xf numFmtId="165" fontId="7" fillId="0" borderId="0" xfId="2" applyFont="1" applyAlignment="1">
      <alignment vertical="center"/>
    </xf>
    <xf numFmtId="0" fontId="0" fillId="0" borderId="1" xfId="0" applyBorder="1" applyAlignment="1">
      <alignment horizontal="left" vertical="center"/>
    </xf>
    <xf numFmtId="165" fontId="0" fillId="0" borderId="1" xfId="2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44" fontId="0" fillId="0" borderId="0" xfId="0" applyNumberFormat="1" applyFill="1" applyBorder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5" fillId="2" borderId="0" xfId="0" applyFont="1" applyFill="1" applyBorder="1" applyAlignment="1">
      <alignment horizontal="left" vertical="center"/>
    </xf>
    <xf numFmtId="165" fontId="5" fillId="2" borderId="0" xfId="2" applyFont="1" applyFill="1" applyBorder="1" applyAlignment="1">
      <alignment vertical="center"/>
    </xf>
    <xf numFmtId="164" fontId="0" fillId="0" borderId="0" xfId="0" applyNumberFormat="1"/>
    <xf numFmtId="165" fontId="5" fillId="0" borderId="0" xfId="2" applyFont="1" applyFill="1" applyBorder="1" applyAlignment="1">
      <alignment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/>
    </xf>
    <xf numFmtId="0" fontId="0" fillId="0" borderId="0" xfId="0" applyAlignment="1">
      <alignment horizontal="center"/>
    </xf>
    <xf numFmtId="167" fontId="6" fillId="0" borderId="17" xfId="0" applyNumberFormat="1" applyFont="1" applyBorder="1" applyAlignment="1">
      <alignment horizontal="right" vertical="center"/>
    </xf>
    <xf numFmtId="167" fontId="10" fillId="2" borderId="4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center"/>
    </xf>
    <xf numFmtId="14" fontId="0" fillId="0" borderId="0" xfId="0" applyNumberFormat="1" applyAlignment="1">
      <alignment horizontal="right"/>
    </xf>
    <xf numFmtId="165" fontId="7" fillId="2" borderId="0" xfId="2" applyFont="1" applyFill="1" applyBorder="1" applyAlignment="1">
      <alignment vertical="center"/>
    </xf>
    <xf numFmtId="0" fontId="6" fillId="2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0" fontId="2" fillId="0" borderId="18" xfId="0" applyFont="1" applyBorder="1" applyAlignment="1">
      <alignment vertical="center"/>
    </xf>
    <xf numFmtId="165" fontId="6" fillId="0" borderId="18" xfId="0" applyNumberFormat="1" applyFont="1" applyBorder="1" applyAlignment="1">
      <alignment vertical="center"/>
    </xf>
    <xf numFmtId="167" fontId="10" fillId="2" borderId="6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right" vertical="center"/>
    </xf>
    <xf numFmtId="0" fontId="11" fillId="0" borderId="0" xfId="0" applyFont="1"/>
    <xf numFmtId="165" fontId="5" fillId="0" borderId="9" xfId="2" applyFont="1" applyBorder="1" applyAlignment="1">
      <alignment vertical="center"/>
    </xf>
    <xf numFmtId="165" fontId="5" fillId="0" borderId="11" xfId="2" applyFont="1" applyBorder="1" applyAlignment="1">
      <alignment vertical="center"/>
    </xf>
    <xf numFmtId="165" fontId="5" fillId="0" borderId="14" xfId="2" applyFont="1" applyBorder="1" applyAlignment="1">
      <alignment vertical="center"/>
    </xf>
    <xf numFmtId="165" fontId="5" fillId="0" borderId="11" xfId="2" applyFont="1" applyFill="1" applyBorder="1" applyAlignment="1">
      <alignment vertical="center"/>
    </xf>
    <xf numFmtId="165" fontId="5" fillId="0" borderId="14" xfId="2" applyFont="1" applyFill="1" applyBorder="1" applyAlignment="1">
      <alignment vertical="center"/>
    </xf>
    <xf numFmtId="167" fontId="6" fillId="0" borderId="0" xfId="0" applyNumberFormat="1" applyFont="1" applyAlignment="1">
      <alignment horizontal="center" vertical="center"/>
    </xf>
    <xf numFmtId="165" fontId="5" fillId="0" borderId="9" xfId="2" applyFont="1" applyFill="1" applyBorder="1" applyAlignment="1">
      <alignment vertical="center"/>
    </xf>
    <xf numFmtId="165" fontId="5" fillId="2" borderId="19" xfId="2" applyFont="1" applyFill="1" applyBorder="1" applyAlignment="1">
      <alignment vertical="center"/>
    </xf>
    <xf numFmtId="0" fontId="0" fillId="4" borderId="9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165" fontId="2" fillId="4" borderId="14" xfId="0" applyNumberFormat="1" applyFont="1" applyFill="1" applyBorder="1"/>
    <xf numFmtId="0" fontId="0" fillId="2" borderId="0" xfId="0" applyFill="1"/>
    <xf numFmtId="0" fontId="2" fillId="6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0" xfId="0" applyNumberFormat="1" applyFill="1" applyBorder="1" applyAlignment="1">
      <alignment horizontal="center" vertical="center"/>
    </xf>
    <xf numFmtId="165" fontId="6" fillId="0" borderId="20" xfId="0" applyNumberFormat="1" applyFont="1" applyBorder="1" applyAlignment="1">
      <alignment vertical="center"/>
    </xf>
    <xf numFmtId="0" fontId="0" fillId="5" borderId="7" xfId="0" applyFill="1" applyBorder="1" applyAlignment="1">
      <alignment horizontal="center"/>
    </xf>
    <xf numFmtId="165" fontId="10" fillId="5" borderId="8" xfId="0" applyNumberFormat="1" applyFont="1" applyFill="1" applyBorder="1"/>
    <xf numFmtId="167" fontId="13" fillId="0" borderId="0" xfId="0" applyNumberFormat="1" applyFont="1" applyAlignment="1">
      <alignment horizontal="center" vertical="center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1" xfId="0" applyBorder="1"/>
    <xf numFmtId="0" fontId="2" fillId="6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164" fontId="2" fillId="6" borderId="14" xfId="0" applyNumberFormat="1" applyFont="1" applyFill="1" applyBorder="1" applyAlignment="1">
      <alignment horizontal="center"/>
    </xf>
    <xf numFmtId="167" fontId="14" fillId="2" borderId="4" xfId="0" applyNumberFormat="1" applyFont="1" applyFill="1" applyBorder="1" applyAlignment="1">
      <alignment horizontal="right" vertical="center"/>
    </xf>
    <xf numFmtId="165" fontId="7" fillId="2" borderId="6" xfId="2" applyFont="1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167" fontId="0" fillId="2" borderId="0" xfId="0" applyNumberFormat="1" applyFill="1" applyBorder="1" applyAlignment="1">
      <alignment horizontal="center" vertical="center"/>
    </xf>
    <xf numFmtId="166" fontId="6" fillId="2" borderId="0" xfId="1" applyFont="1" applyFill="1" applyBorder="1" applyAlignment="1">
      <alignment horizontal="center" vertical="center"/>
    </xf>
    <xf numFmtId="0" fontId="15" fillId="0" borderId="1" xfId="0" applyFont="1" applyBorder="1"/>
    <xf numFmtId="165" fontId="16" fillId="0" borderId="1" xfId="2" applyFont="1" applyBorder="1" applyAlignment="1">
      <alignment horizontal="center"/>
    </xf>
    <xf numFmtId="165" fontId="0" fillId="0" borderId="0" xfId="2" applyFont="1"/>
    <xf numFmtId="168" fontId="2" fillId="0" borderId="1" xfId="0" applyNumberFormat="1" applyFont="1" applyBorder="1" applyAlignment="1">
      <alignment horizontal="right"/>
    </xf>
    <xf numFmtId="168" fontId="0" fillId="0" borderId="0" xfId="0" applyNumberFormat="1"/>
    <xf numFmtId="168" fontId="7" fillId="2" borderId="8" xfId="2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horizontal="right" vertical="center"/>
    </xf>
    <xf numFmtId="165" fontId="7" fillId="0" borderId="0" xfId="2" applyFont="1" applyFill="1" applyBorder="1" applyAlignment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/>
    <xf numFmtId="165" fontId="7" fillId="0" borderId="0" xfId="2" applyFont="1" applyFill="1" applyBorder="1" applyAlignment="1">
      <alignment horizontal="right"/>
    </xf>
    <xf numFmtId="167" fontId="6" fillId="2" borderId="0" xfId="0" applyNumberFormat="1" applyFont="1" applyFill="1" applyBorder="1" applyAlignment="1">
      <alignment horizontal="right" vertical="center"/>
    </xf>
    <xf numFmtId="0" fontId="0" fillId="4" borderId="0" xfId="0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right" vertical="center"/>
    </xf>
    <xf numFmtId="0" fontId="0" fillId="0" borderId="23" xfId="0" applyBorder="1"/>
    <xf numFmtId="0" fontId="0" fillId="0" borderId="24" xfId="0" applyBorder="1"/>
    <xf numFmtId="0" fontId="6" fillId="0" borderId="22" xfId="0" applyFont="1" applyFill="1" applyBorder="1" applyAlignment="1">
      <alignment horizontal="left"/>
    </xf>
    <xf numFmtId="0" fontId="5" fillId="0" borderId="22" xfId="0" applyNumberFormat="1" applyFont="1" applyFill="1" applyBorder="1" applyAlignment="1">
      <alignment horizontal="left" vertical="center"/>
    </xf>
    <xf numFmtId="165" fontId="5" fillId="0" borderId="26" xfId="2" applyFont="1" applyFill="1" applyBorder="1" applyAlignment="1">
      <alignment vertical="center"/>
    </xf>
    <xf numFmtId="167" fontId="6" fillId="0" borderId="25" xfId="0" applyNumberFormat="1" applyFont="1" applyBorder="1" applyAlignment="1">
      <alignment horizontal="right" vertical="center"/>
    </xf>
    <xf numFmtId="165" fontId="0" fillId="0" borderId="22" xfId="0" applyNumberFormat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0" fillId="0" borderId="27" xfId="0" applyBorder="1"/>
    <xf numFmtId="0" fontId="0" fillId="0" borderId="5" xfId="0" applyBorder="1"/>
    <xf numFmtId="165" fontId="0" fillId="0" borderId="0" xfId="0" applyNumberFormat="1" applyAlignment="1">
      <alignment horizontal="center"/>
    </xf>
    <xf numFmtId="168" fontId="17" fillId="0" borderId="1" xfId="0" applyNumberFormat="1" applyFont="1" applyBorder="1" applyAlignment="1">
      <alignment horizontal="right"/>
    </xf>
    <xf numFmtId="168" fontId="6" fillId="0" borderId="0" xfId="0" applyNumberFormat="1" applyFont="1"/>
    <xf numFmtId="165" fontId="4" fillId="0" borderId="1" xfId="2" applyFont="1" applyBorder="1" applyAlignment="1">
      <alignment horizontal="center"/>
    </xf>
    <xf numFmtId="0" fontId="5" fillId="0" borderId="0" xfId="0" applyFont="1"/>
    <xf numFmtId="165" fontId="5" fillId="0" borderId="0" xfId="2" applyFont="1"/>
    <xf numFmtId="0" fontId="2" fillId="0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165" fontId="6" fillId="2" borderId="0" xfId="2" applyFont="1" applyFill="1" applyBorder="1" applyAlignment="1">
      <alignment horizontal="right"/>
    </xf>
    <xf numFmtId="168" fontId="0" fillId="0" borderId="0" xfId="0" applyNumberFormat="1" applyAlignment="1">
      <alignment horizontal="right"/>
    </xf>
    <xf numFmtId="0" fontId="0" fillId="7" borderId="0" xfId="0" applyFill="1"/>
    <xf numFmtId="168" fontId="0" fillId="7" borderId="0" xfId="0" applyNumberFormat="1" applyFill="1" applyAlignment="1">
      <alignment horizontal="right"/>
    </xf>
    <xf numFmtId="165" fontId="0" fillId="0" borderId="9" xfId="2" applyFont="1" applyBorder="1"/>
    <xf numFmtId="165" fontId="0" fillId="0" borderId="11" xfId="2" applyFont="1" applyBorder="1"/>
    <xf numFmtId="165" fontId="0" fillId="0" borderId="14" xfId="2" applyFont="1" applyBorder="1"/>
    <xf numFmtId="165" fontId="0" fillId="0" borderId="0" xfId="2" applyFont="1" applyBorder="1"/>
    <xf numFmtId="0" fontId="18" fillId="0" borderId="0" xfId="0" applyFont="1" applyAlignment="1">
      <alignment vertical="center"/>
    </xf>
    <xf numFmtId="165" fontId="0" fillId="7" borderId="0" xfId="2" applyFont="1" applyFill="1" applyBorder="1"/>
    <xf numFmtId="168" fontId="0" fillId="0" borderId="12" xfId="0" applyNumberFormat="1" applyBorder="1"/>
    <xf numFmtId="0" fontId="0" fillId="0" borderId="1" xfId="0" applyBorder="1"/>
    <xf numFmtId="165" fontId="0" fillId="0" borderId="1" xfId="0" applyNumberFormat="1" applyBorder="1"/>
    <xf numFmtId="0" fontId="0" fillId="0" borderId="6" xfId="0" applyBorder="1"/>
    <xf numFmtId="165" fontId="0" fillId="0" borderId="13" xfId="0" applyNumberFormat="1" applyBorder="1"/>
    <xf numFmtId="0" fontId="0" fillId="0" borderId="28" xfId="0" applyBorder="1"/>
    <xf numFmtId="0" fontId="20" fillId="0" borderId="0" xfId="0" applyFont="1"/>
    <xf numFmtId="165" fontId="20" fillId="0" borderId="0" xfId="2" applyFont="1" applyBorder="1"/>
    <xf numFmtId="168" fontId="20" fillId="0" borderId="0" xfId="0" applyNumberFormat="1" applyFont="1"/>
    <xf numFmtId="165" fontId="20" fillId="0" borderId="0" xfId="0" applyNumberFormat="1" applyFont="1"/>
    <xf numFmtId="168" fontId="20" fillId="0" borderId="0" xfId="0" applyNumberFormat="1" applyFont="1" applyAlignment="1">
      <alignment horizontal="right"/>
    </xf>
    <xf numFmtId="0" fontId="21" fillId="0" borderId="0" xfId="0" applyFont="1"/>
    <xf numFmtId="164" fontId="12" fillId="6" borderId="9" xfId="0" applyNumberFormat="1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2"/>
  <sheetViews>
    <sheetView view="pageBreakPreview" topLeftCell="A288" zoomScale="60" zoomScaleNormal="85" workbookViewId="0">
      <selection activeCell="D283" sqref="D283:F286"/>
    </sheetView>
  </sheetViews>
  <sheetFormatPr defaultRowHeight="15" x14ac:dyDescent="0.25"/>
  <cols>
    <col min="1" max="1" width="13" customWidth="1"/>
    <col min="2" max="2" width="20.7109375" customWidth="1"/>
    <col min="3" max="3" width="24.140625" style="2" customWidth="1"/>
    <col min="4" max="4" width="21.5703125" customWidth="1"/>
    <col min="5" max="5" width="20.140625" customWidth="1"/>
    <col min="6" max="6" width="16.28515625" customWidth="1"/>
    <col min="7" max="7" width="20.5703125" style="73" customWidth="1"/>
    <col min="8" max="8" width="16" customWidth="1"/>
    <col min="9" max="9" width="3.7109375" customWidth="1"/>
  </cols>
  <sheetData>
    <row r="1" spans="1:10" ht="31.5" x14ac:dyDescent="0.5">
      <c r="A1" s="1" t="s">
        <v>0</v>
      </c>
      <c r="G1" s="98" t="s">
        <v>47</v>
      </c>
    </row>
    <row r="4" spans="1:10" ht="21" x14ac:dyDescent="0.35">
      <c r="A4" s="3" t="s">
        <v>1</v>
      </c>
      <c r="B4" s="4" t="s">
        <v>2</v>
      </c>
      <c r="C4" s="5" t="s">
        <v>3</v>
      </c>
      <c r="G4" s="99"/>
      <c r="H4" s="58"/>
      <c r="I4" s="58"/>
      <c r="J4" s="58"/>
    </row>
    <row r="5" spans="1:10" s="9" customFormat="1" ht="18.75" customHeight="1" x14ac:dyDescent="0.25">
      <c r="A5" s="6">
        <v>404093</v>
      </c>
      <c r="B5" s="86">
        <v>878.98</v>
      </c>
      <c r="C5" s="8">
        <v>40913</v>
      </c>
      <c r="D5" s="61" t="s">
        <v>27</v>
      </c>
      <c r="E5" s="62"/>
      <c r="F5" s="62"/>
      <c r="G5" s="114"/>
      <c r="H5" s="63"/>
      <c r="I5" s="63"/>
      <c r="J5" s="59"/>
    </row>
    <row r="6" spans="1:10" s="9" customFormat="1" ht="18.75" customHeight="1" x14ac:dyDescent="0.25">
      <c r="A6" s="10">
        <v>404093</v>
      </c>
      <c r="B6" s="87">
        <v>4.49</v>
      </c>
      <c r="C6" s="12">
        <v>40913</v>
      </c>
      <c r="D6" s="62" t="s">
        <v>26</v>
      </c>
      <c r="E6" s="62"/>
      <c r="F6" s="62"/>
      <c r="G6" s="115"/>
      <c r="H6" s="64"/>
      <c r="I6" s="64"/>
      <c r="J6" s="59"/>
    </row>
    <row r="7" spans="1:10" s="9" customFormat="1" ht="18.75" customHeight="1" x14ac:dyDescent="0.25">
      <c r="A7" s="10">
        <v>404774</v>
      </c>
      <c r="B7" s="87">
        <v>2476.7600000000002</v>
      </c>
      <c r="C7" s="12">
        <v>40918</v>
      </c>
      <c r="D7" s="62" t="s">
        <v>28</v>
      </c>
      <c r="E7" s="62"/>
      <c r="F7" s="62"/>
      <c r="G7" s="116"/>
      <c r="H7" s="65"/>
      <c r="I7" s="66"/>
      <c r="J7" s="59"/>
    </row>
    <row r="8" spans="1:10" ht="18.75" customHeight="1" x14ac:dyDescent="0.25">
      <c r="A8" s="10">
        <v>404774</v>
      </c>
      <c r="B8" s="87">
        <v>2063.9699999999998</v>
      </c>
      <c r="C8" s="12">
        <v>40918</v>
      </c>
      <c r="D8" s="62" t="s">
        <v>29</v>
      </c>
      <c r="E8" s="97"/>
      <c r="F8" s="97"/>
      <c r="G8" s="115"/>
      <c r="H8" s="58"/>
      <c r="I8" s="60"/>
      <c r="J8" s="58"/>
    </row>
    <row r="9" spans="1:10" ht="18.75" customHeight="1" x14ac:dyDescent="0.25">
      <c r="A9" s="10">
        <v>405636</v>
      </c>
      <c r="B9" s="87">
        <v>412.79</v>
      </c>
      <c r="C9" s="12">
        <v>40925</v>
      </c>
      <c r="G9" s="100"/>
      <c r="H9" s="58"/>
      <c r="I9" s="60"/>
      <c r="J9" s="58"/>
    </row>
    <row r="10" spans="1:10" ht="18.75" customHeight="1" x14ac:dyDescent="0.25">
      <c r="A10" s="10">
        <v>405641</v>
      </c>
      <c r="B10" s="87">
        <v>57.4</v>
      </c>
      <c r="C10" s="12">
        <v>40925</v>
      </c>
      <c r="G10" s="99"/>
      <c r="H10" s="58"/>
      <c r="I10" s="58"/>
      <c r="J10" s="58"/>
    </row>
    <row r="11" spans="1:10" ht="18.75" customHeight="1" x14ac:dyDescent="0.25">
      <c r="A11" s="10">
        <v>405641</v>
      </c>
      <c r="B11" s="87">
        <v>62.5</v>
      </c>
      <c r="C11" s="12">
        <v>40925</v>
      </c>
      <c r="G11" s="99"/>
      <c r="H11" s="58"/>
      <c r="I11" s="58"/>
      <c r="J11" s="58"/>
    </row>
    <row r="12" spans="1:10" ht="18.75" customHeight="1" x14ac:dyDescent="0.25">
      <c r="A12" s="10">
        <v>405641</v>
      </c>
      <c r="B12" s="87">
        <v>310.42</v>
      </c>
      <c r="C12" s="12">
        <v>40925</v>
      </c>
    </row>
    <row r="13" spans="1:10" ht="18.75" customHeight="1" x14ac:dyDescent="0.25">
      <c r="A13" s="10">
        <v>405985</v>
      </c>
      <c r="B13" s="87">
        <v>512.51</v>
      </c>
      <c r="C13" s="12">
        <v>40927</v>
      </c>
    </row>
    <row r="14" spans="1:10" ht="18.75" customHeight="1" x14ac:dyDescent="0.25">
      <c r="A14" s="10">
        <v>406034</v>
      </c>
      <c r="B14" s="87">
        <v>496.58</v>
      </c>
      <c r="C14" s="12">
        <v>40928</v>
      </c>
    </row>
    <row r="15" spans="1:10" ht="18.75" customHeight="1" x14ac:dyDescent="0.25">
      <c r="A15" s="10">
        <v>406494</v>
      </c>
      <c r="B15" s="87">
        <v>310.42</v>
      </c>
      <c r="C15" s="12">
        <v>40931</v>
      </c>
      <c r="D15" s="37"/>
    </row>
    <row r="16" spans="1:10" ht="18.75" customHeight="1" x14ac:dyDescent="0.25">
      <c r="A16" s="10">
        <v>406499</v>
      </c>
      <c r="B16" s="87">
        <v>212.33</v>
      </c>
      <c r="C16" s="12">
        <v>40931</v>
      </c>
    </row>
    <row r="17" spans="1:8" ht="18.75" customHeight="1" x14ac:dyDescent="0.25">
      <c r="A17" s="10">
        <v>406499</v>
      </c>
      <c r="B17" s="87">
        <v>192.62</v>
      </c>
      <c r="C17" s="12">
        <v>40931</v>
      </c>
      <c r="D17" s="91">
        <v>40909</v>
      </c>
    </row>
    <row r="18" spans="1:8" ht="18.75" customHeight="1" thickBot="1" x14ac:dyDescent="0.3">
      <c r="A18" s="10">
        <v>406600</v>
      </c>
      <c r="B18" s="87">
        <v>28.68</v>
      </c>
      <c r="C18" s="12">
        <v>40932</v>
      </c>
      <c r="D18" s="14">
        <f>+SUM(B5:B18)</f>
        <v>8020.4500000000007</v>
      </c>
    </row>
    <row r="19" spans="1:8" ht="18.75" customHeight="1" x14ac:dyDescent="0.25">
      <c r="A19" s="10">
        <v>408575</v>
      </c>
      <c r="B19" s="87">
        <v>8748.4699999999993</v>
      </c>
      <c r="C19" s="12">
        <v>40946</v>
      </c>
    </row>
    <row r="20" spans="1:8" ht="18.75" customHeight="1" x14ac:dyDescent="0.25">
      <c r="A20" s="10">
        <v>409446</v>
      </c>
      <c r="B20" s="87">
        <v>853.75</v>
      </c>
      <c r="C20" s="12">
        <v>40953</v>
      </c>
    </row>
    <row r="21" spans="1:8" ht="18.75" customHeight="1" x14ac:dyDescent="0.25">
      <c r="A21" s="10">
        <v>409450</v>
      </c>
      <c r="B21" s="87">
        <v>931.25</v>
      </c>
      <c r="C21" s="12">
        <v>40953</v>
      </c>
    </row>
    <row r="22" spans="1:8" ht="18.75" customHeight="1" x14ac:dyDescent="0.25">
      <c r="A22" s="10">
        <v>409450</v>
      </c>
      <c r="B22" s="87">
        <v>506.45</v>
      </c>
      <c r="C22" s="12">
        <v>40953</v>
      </c>
    </row>
    <row r="23" spans="1:8" ht="18.75" customHeight="1" x14ac:dyDescent="0.25">
      <c r="A23" s="10">
        <v>409450</v>
      </c>
      <c r="B23" s="87">
        <v>4953.53</v>
      </c>
      <c r="C23" s="12">
        <v>40953</v>
      </c>
      <c r="D23" s="91">
        <v>40940</v>
      </c>
    </row>
    <row r="24" spans="1:8" ht="18.75" customHeight="1" thickBot="1" x14ac:dyDescent="0.3">
      <c r="A24" s="10">
        <v>409450</v>
      </c>
      <c r="B24" s="87">
        <v>1412.8</v>
      </c>
      <c r="C24" s="12">
        <v>40953</v>
      </c>
      <c r="D24" s="14">
        <f>+SUM(B19:B29)</f>
        <v>17809.429999999997</v>
      </c>
    </row>
    <row r="25" spans="1:8" ht="18.75" customHeight="1" thickBot="1" x14ac:dyDescent="0.3">
      <c r="A25" s="10">
        <v>410372</v>
      </c>
      <c r="B25" s="87">
        <v>139.85</v>
      </c>
      <c r="C25" s="12">
        <v>40960</v>
      </c>
      <c r="E25" t="s">
        <v>53</v>
      </c>
    </row>
    <row r="26" spans="1:8" ht="18.75" customHeight="1" x14ac:dyDescent="0.25">
      <c r="A26" s="10">
        <v>410418</v>
      </c>
      <c r="B26" s="87">
        <v>6.59</v>
      </c>
      <c r="C26" s="12">
        <v>40960</v>
      </c>
      <c r="D26" s="38" t="s">
        <v>30</v>
      </c>
      <c r="E26" t="s">
        <v>54</v>
      </c>
      <c r="F26" t="s">
        <v>32</v>
      </c>
    </row>
    <row r="27" spans="1:8" ht="18.75" customHeight="1" thickBot="1" x14ac:dyDescent="0.3">
      <c r="A27" s="10">
        <v>410418</v>
      </c>
      <c r="B27" s="87">
        <v>6.59</v>
      </c>
      <c r="C27" s="12">
        <v>40960</v>
      </c>
      <c r="D27" s="14">
        <f>+SUM(B5:B29)</f>
        <v>25829.879999999994</v>
      </c>
      <c r="E27" s="16">
        <v>40970</v>
      </c>
      <c r="F27" s="16"/>
      <c r="G27" s="108" t="s">
        <v>48</v>
      </c>
      <c r="H27" s="94" t="s">
        <v>46</v>
      </c>
    </row>
    <row r="28" spans="1:8" ht="18.75" customHeight="1" x14ac:dyDescent="0.35">
      <c r="A28" s="10">
        <v>411436</v>
      </c>
      <c r="B28" s="87">
        <v>34.42</v>
      </c>
      <c r="C28" s="12">
        <v>40967</v>
      </c>
      <c r="D28" s="39" t="s">
        <v>6</v>
      </c>
      <c r="E28" s="113">
        <v>-890.47</v>
      </c>
      <c r="F28" s="113">
        <f>D29+E28</f>
        <v>401.02399999999966</v>
      </c>
      <c r="G28" s="109" t="s">
        <v>49</v>
      </c>
      <c r="H28" s="95" t="s">
        <v>45</v>
      </c>
    </row>
    <row r="29" spans="1:8" ht="18.75" customHeight="1" thickBot="1" x14ac:dyDescent="0.35">
      <c r="A29" s="24">
        <v>411436</v>
      </c>
      <c r="B29" s="88">
        <v>215.73</v>
      </c>
      <c r="C29" s="26">
        <v>40967</v>
      </c>
      <c r="D29" s="20">
        <f>D27*0.05</f>
        <v>1291.4939999999997</v>
      </c>
      <c r="E29" s="28" t="s">
        <v>52</v>
      </c>
      <c r="F29" s="72" t="s">
        <v>51</v>
      </c>
      <c r="G29" s="110">
        <v>401.02</v>
      </c>
      <c r="H29" s="96">
        <f>D27*0.04</f>
        <v>1033.1951999999997</v>
      </c>
    </row>
    <row r="30" spans="1:8" ht="18.75" customHeight="1" x14ac:dyDescent="0.25">
      <c r="A30" s="10">
        <v>412436</v>
      </c>
      <c r="B30" s="86">
        <v>1375.6</v>
      </c>
      <c r="C30" s="12">
        <v>40974</v>
      </c>
    </row>
    <row r="31" spans="1:8" ht="18.75" customHeight="1" x14ac:dyDescent="0.25">
      <c r="A31" s="10">
        <v>412440</v>
      </c>
      <c r="B31" s="87">
        <v>699.24</v>
      </c>
      <c r="C31" s="12">
        <v>40974</v>
      </c>
    </row>
    <row r="32" spans="1:8" ht="18.75" customHeight="1" x14ac:dyDescent="0.25">
      <c r="A32" s="10">
        <v>413437</v>
      </c>
      <c r="B32" s="87">
        <v>6.59</v>
      </c>
      <c r="C32" s="12">
        <v>40981</v>
      </c>
    </row>
    <row r="33" spans="1:4" ht="18.75" customHeight="1" x14ac:dyDescent="0.25">
      <c r="A33" s="10">
        <v>413442</v>
      </c>
      <c r="B33" s="87">
        <v>2009.13</v>
      </c>
      <c r="C33" s="12">
        <v>40981</v>
      </c>
    </row>
    <row r="34" spans="1:4" ht="18.75" customHeight="1" x14ac:dyDescent="0.25">
      <c r="A34" s="10">
        <v>413443</v>
      </c>
      <c r="B34" s="87">
        <v>25.5</v>
      </c>
      <c r="C34" s="12">
        <v>40981</v>
      </c>
    </row>
    <row r="35" spans="1:4" ht="18.75" customHeight="1" x14ac:dyDescent="0.25">
      <c r="A35" s="10">
        <v>413788</v>
      </c>
      <c r="B35" s="87">
        <v>77.599999999999994</v>
      </c>
      <c r="C35" s="12">
        <v>40983</v>
      </c>
    </row>
    <row r="36" spans="1:4" ht="18.75" customHeight="1" x14ac:dyDescent="0.25">
      <c r="A36" s="10">
        <v>414541</v>
      </c>
      <c r="B36" s="87">
        <v>36.200000000000003</v>
      </c>
      <c r="C36" s="12">
        <v>40988</v>
      </c>
    </row>
    <row r="37" spans="1:4" ht="18.75" customHeight="1" x14ac:dyDescent="0.25">
      <c r="A37" s="10">
        <v>414543</v>
      </c>
      <c r="B37" s="87">
        <v>698.44</v>
      </c>
      <c r="C37" s="12">
        <v>40988</v>
      </c>
    </row>
    <row r="38" spans="1:4" ht="18.75" customHeight="1" x14ac:dyDescent="0.25">
      <c r="A38" s="10">
        <v>414543</v>
      </c>
      <c r="B38" s="87">
        <v>559.51</v>
      </c>
      <c r="C38" s="12">
        <v>40988</v>
      </c>
    </row>
    <row r="39" spans="1:4" ht="18.75" customHeight="1" x14ac:dyDescent="0.25">
      <c r="A39" s="10">
        <v>414852</v>
      </c>
      <c r="B39" s="87">
        <v>39.17</v>
      </c>
      <c r="C39" s="12">
        <v>40990</v>
      </c>
    </row>
    <row r="40" spans="1:4" ht="18.75" customHeight="1" x14ac:dyDescent="0.25">
      <c r="A40" s="10">
        <v>415559</v>
      </c>
      <c r="B40" s="87">
        <v>559.51</v>
      </c>
      <c r="C40" s="12">
        <v>40995</v>
      </c>
      <c r="D40" s="91">
        <v>40940</v>
      </c>
    </row>
    <row r="41" spans="1:4" ht="18.75" customHeight="1" thickBot="1" x14ac:dyDescent="0.3">
      <c r="A41" s="10">
        <v>415559</v>
      </c>
      <c r="B41" s="87">
        <v>1048.8599999999999</v>
      </c>
      <c r="C41" s="12">
        <v>40995</v>
      </c>
      <c r="D41" s="14">
        <f>+SUM(B30:B41)</f>
        <v>7135.3500000000013</v>
      </c>
    </row>
    <row r="42" spans="1:4" ht="18.75" customHeight="1" x14ac:dyDescent="0.25">
      <c r="A42" s="10">
        <v>416672</v>
      </c>
      <c r="B42" s="87">
        <v>118.21</v>
      </c>
      <c r="C42" s="12">
        <v>41002</v>
      </c>
    </row>
    <row r="43" spans="1:4" ht="18.75" customHeight="1" x14ac:dyDescent="0.25">
      <c r="A43" s="10">
        <v>416672</v>
      </c>
      <c r="B43" s="87">
        <v>108.18</v>
      </c>
      <c r="C43" s="12">
        <v>41002</v>
      </c>
    </row>
    <row r="44" spans="1:4" ht="18.75" customHeight="1" x14ac:dyDescent="0.25">
      <c r="A44" s="10">
        <v>416672</v>
      </c>
      <c r="B44" s="87">
        <v>354.64</v>
      </c>
      <c r="C44" s="12">
        <v>41002</v>
      </c>
    </row>
    <row r="45" spans="1:4" ht="18.75" customHeight="1" x14ac:dyDescent="0.25">
      <c r="A45" s="10">
        <v>416672</v>
      </c>
      <c r="B45" s="87">
        <v>242.75</v>
      </c>
      <c r="C45" s="12">
        <v>41002</v>
      </c>
    </row>
    <row r="46" spans="1:4" ht="18.75" customHeight="1" x14ac:dyDescent="0.25">
      <c r="A46" s="10">
        <v>416675</v>
      </c>
      <c r="B46" s="87">
        <v>36.200000000000003</v>
      </c>
      <c r="C46" s="12">
        <v>41002</v>
      </c>
    </row>
    <row r="47" spans="1:4" ht="18.75" customHeight="1" x14ac:dyDescent="0.25">
      <c r="A47" s="10">
        <v>417528</v>
      </c>
      <c r="B47" s="87">
        <v>1067.72</v>
      </c>
      <c r="C47" s="12">
        <v>41009</v>
      </c>
    </row>
    <row r="48" spans="1:4" ht="18.75" customHeight="1" x14ac:dyDescent="0.25">
      <c r="A48" s="10">
        <v>417822</v>
      </c>
      <c r="B48" s="87">
        <v>161.83000000000001</v>
      </c>
      <c r="C48" s="12">
        <v>41011</v>
      </c>
    </row>
    <row r="49" spans="1:4" ht="18.75" customHeight="1" x14ac:dyDescent="0.25">
      <c r="A49" s="10">
        <v>417822</v>
      </c>
      <c r="B49" s="87">
        <v>174.69</v>
      </c>
      <c r="C49" s="12">
        <v>41011</v>
      </c>
    </row>
    <row r="50" spans="1:4" ht="18.75" customHeight="1" x14ac:dyDescent="0.25">
      <c r="A50" s="10">
        <v>417822</v>
      </c>
      <c r="B50" s="87">
        <v>189.45</v>
      </c>
      <c r="C50" s="12">
        <v>41011</v>
      </c>
    </row>
    <row r="51" spans="1:4" ht="18.75" customHeight="1" x14ac:dyDescent="0.25">
      <c r="A51" s="10">
        <v>417822</v>
      </c>
      <c r="B51" s="87">
        <v>310.42</v>
      </c>
      <c r="C51" s="12">
        <v>41011</v>
      </c>
    </row>
    <row r="52" spans="1:4" ht="18.75" customHeight="1" x14ac:dyDescent="0.25">
      <c r="A52" s="10">
        <v>418468</v>
      </c>
      <c r="B52" s="87">
        <v>195.29</v>
      </c>
      <c r="C52" s="12">
        <v>41016</v>
      </c>
    </row>
    <row r="53" spans="1:4" ht="18.75" customHeight="1" x14ac:dyDescent="0.25">
      <c r="A53" s="10">
        <v>418541</v>
      </c>
      <c r="B53" s="87">
        <v>175.9</v>
      </c>
      <c r="C53" s="12">
        <v>41016</v>
      </c>
    </row>
    <row r="54" spans="1:4" ht="18.75" customHeight="1" x14ac:dyDescent="0.25">
      <c r="A54" s="10">
        <v>418542</v>
      </c>
      <c r="B54" s="87">
        <v>2476.7600000000002</v>
      </c>
      <c r="C54" s="12">
        <v>41016</v>
      </c>
    </row>
    <row r="55" spans="1:4" ht="18.75" customHeight="1" x14ac:dyDescent="0.25">
      <c r="A55" s="10">
        <v>418869</v>
      </c>
      <c r="B55" s="87">
        <v>776.04</v>
      </c>
      <c r="C55" s="12">
        <v>41018</v>
      </c>
    </row>
    <row r="56" spans="1:4" ht="18.75" customHeight="1" x14ac:dyDescent="0.25">
      <c r="A56" s="10">
        <v>419610</v>
      </c>
      <c r="B56" s="87">
        <v>156</v>
      </c>
      <c r="C56" s="12">
        <v>41023</v>
      </c>
    </row>
    <row r="57" spans="1:4" ht="18.75" customHeight="1" x14ac:dyDescent="0.25">
      <c r="A57" s="10">
        <v>419611</v>
      </c>
      <c r="B57" s="87">
        <v>5.0599999999999996</v>
      </c>
      <c r="C57" s="12">
        <v>41023</v>
      </c>
    </row>
    <row r="58" spans="1:4" ht="18.75" customHeight="1" x14ac:dyDescent="0.25">
      <c r="A58" s="10">
        <v>419611</v>
      </c>
      <c r="B58" s="87">
        <v>20.260000000000002</v>
      </c>
      <c r="C58" s="12">
        <v>41023</v>
      </c>
    </row>
    <row r="59" spans="1:4" ht="18.75" customHeight="1" x14ac:dyDescent="0.25">
      <c r="A59" s="10">
        <v>419611</v>
      </c>
      <c r="B59" s="87">
        <v>31.68</v>
      </c>
      <c r="C59" s="12">
        <v>41023</v>
      </c>
      <c r="D59" s="91">
        <v>41000</v>
      </c>
    </row>
    <row r="60" spans="1:4" ht="18.75" customHeight="1" thickBot="1" x14ac:dyDescent="0.3">
      <c r="A60" s="10">
        <v>419612</v>
      </c>
      <c r="B60" s="87">
        <v>496.58</v>
      </c>
      <c r="C60" s="12">
        <v>41023</v>
      </c>
      <c r="D60" s="14">
        <f>+SUM(B42:B60)</f>
        <v>7097.6600000000017</v>
      </c>
    </row>
    <row r="61" spans="1:4" ht="18.75" customHeight="1" x14ac:dyDescent="0.25">
      <c r="A61" s="10">
        <v>421498</v>
      </c>
      <c r="B61" s="87">
        <v>288.60000000000002</v>
      </c>
      <c r="C61" s="12">
        <v>41037</v>
      </c>
      <c r="D61" s="67"/>
    </row>
    <row r="62" spans="1:4" ht="18.75" customHeight="1" x14ac:dyDescent="0.25">
      <c r="A62" s="10">
        <v>422531</v>
      </c>
      <c r="B62" s="87">
        <v>2461.6999999999998</v>
      </c>
      <c r="C62" s="12">
        <v>41044</v>
      </c>
    </row>
    <row r="63" spans="1:4" ht="18.75" customHeight="1" x14ac:dyDescent="0.25">
      <c r="A63" s="10">
        <v>423314</v>
      </c>
      <c r="B63" s="87">
        <v>183.58</v>
      </c>
      <c r="C63" s="12">
        <v>41051</v>
      </c>
    </row>
    <row r="64" spans="1:4" ht="18.75" customHeight="1" x14ac:dyDescent="0.25">
      <c r="A64" s="10">
        <v>423314</v>
      </c>
      <c r="B64" s="87">
        <v>166.1</v>
      </c>
      <c r="C64" s="12">
        <v>41051</v>
      </c>
    </row>
    <row r="65" spans="1:26" ht="18.75" customHeight="1" x14ac:dyDescent="0.25">
      <c r="A65" s="10">
        <v>423327</v>
      </c>
      <c r="B65" s="87">
        <v>251.53</v>
      </c>
      <c r="C65" s="12">
        <v>41051</v>
      </c>
    </row>
    <row r="66" spans="1:26" ht="18.75" customHeight="1" x14ac:dyDescent="0.25">
      <c r="A66" s="10">
        <v>423642</v>
      </c>
      <c r="B66" s="87">
        <v>179.4</v>
      </c>
      <c r="C66" s="12">
        <v>41053</v>
      </c>
    </row>
    <row r="67" spans="1:26" ht="17.25" customHeight="1" x14ac:dyDescent="0.25">
      <c r="A67" s="10">
        <v>423642</v>
      </c>
      <c r="B67" s="87">
        <v>198.28</v>
      </c>
      <c r="C67" s="12">
        <v>41053</v>
      </c>
      <c r="D67" s="91">
        <v>41030</v>
      </c>
    </row>
    <row r="68" spans="1:26" ht="18.75" customHeight="1" thickBot="1" x14ac:dyDescent="0.3">
      <c r="A68" s="10">
        <v>423642</v>
      </c>
      <c r="B68" s="87">
        <v>182.91</v>
      </c>
      <c r="C68" s="12">
        <v>41053</v>
      </c>
      <c r="D68" s="14">
        <f>+SUM(B61:B73)</f>
        <v>13627.26</v>
      </c>
    </row>
    <row r="69" spans="1:26" ht="18.75" customHeight="1" thickBot="1" x14ac:dyDescent="0.3">
      <c r="A69" s="10">
        <v>423651</v>
      </c>
      <c r="B69" s="87">
        <v>154.21</v>
      </c>
      <c r="C69" s="12">
        <v>41053</v>
      </c>
      <c r="T69" s="40"/>
    </row>
    <row r="70" spans="1:26" ht="18.75" customHeight="1" x14ac:dyDescent="0.25">
      <c r="A70" s="10">
        <v>423653</v>
      </c>
      <c r="B70" s="87">
        <v>105.63</v>
      </c>
      <c r="C70" s="12">
        <v>41053</v>
      </c>
      <c r="D70" s="38" t="s">
        <v>34</v>
      </c>
      <c r="E70" s="73" t="s">
        <v>35</v>
      </c>
      <c r="F70" s="73" t="s">
        <v>32</v>
      </c>
    </row>
    <row r="71" spans="1:26" ht="18.75" customHeight="1" thickBot="1" x14ac:dyDescent="0.3">
      <c r="A71" s="10">
        <v>424261</v>
      </c>
      <c r="B71" s="87">
        <v>668.22</v>
      </c>
      <c r="C71" s="12">
        <v>41058</v>
      </c>
      <c r="D71" s="14">
        <f>+SUM(B30:B73)</f>
        <v>27860.270000000008</v>
      </c>
      <c r="E71" s="16">
        <v>41065</v>
      </c>
      <c r="F71" s="16"/>
      <c r="G71" s="108" t="s">
        <v>48</v>
      </c>
      <c r="H71" s="94" t="s">
        <v>46</v>
      </c>
    </row>
    <row r="72" spans="1:26" ht="18.75" customHeight="1" x14ac:dyDescent="0.35">
      <c r="A72" s="10">
        <v>424541</v>
      </c>
      <c r="B72" s="87">
        <v>8642.0400000000009</v>
      </c>
      <c r="C72" s="12">
        <v>41060</v>
      </c>
      <c r="D72" s="39" t="s">
        <v>6</v>
      </c>
      <c r="E72" s="113">
        <v>-1392.04</v>
      </c>
      <c r="F72" s="113">
        <f>D73+E72</f>
        <v>0.97350000000051296</v>
      </c>
      <c r="G72" s="109" t="s">
        <v>49</v>
      </c>
      <c r="H72" s="95" t="s">
        <v>45</v>
      </c>
    </row>
    <row r="73" spans="1:26" ht="18.75" customHeight="1" thickBot="1" x14ac:dyDescent="0.35">
      <c r="A73" s="24">
        <v>424542</v>
      </c>
      <c r="B73" s="88">
        <v>145.06</v>
      </c>
      <c r="C73" s="26">
        <v>41060</v>
      </c>
      <c r="D73" s="20">
        <f>D71*0.05</f>
        <v>1393.0135000000005</v>
      </c>
      <c r="E73" s="28" t="s">
        <v>36</v>
      </c>
      <c r="F73" s="72" t="s">
        <v>31</v>
      </c>
      <c r="G73" s="110" t="s">
        <v>50</v>
      </c>
      <c r="H73" s="96">
        <f>D71*0.04</f>
        <v>1114.4108000000003</v>
      </c>
    </row>
    <row r="74" spans="1:26" ht="18.75" customHeight="1" x14ac:dyDescent="0.25">
      <c r="A74" s="10">
        <v>425188</v>
      </c>
      <c r="B74" s="86">
        <v>22.74</v>
      </c>
      <c r="C74" s="12">
        <v>41065</v>
      </c>
      <c r="Z74" s="8"/>
    </row>
    <row r="75" spans="1:26" ht="18.75" customHeight="1" x14ac:dyDescent="0.25">
      <c r="A75" s="10">
        <v>425188</v>
      </c>
      <c r="B75" s="87">
        <v>17.739999999999998</v>
      </c>
      <c r="C75" s="12">
        <v>41065</v>
      </c>
    </row>
    <row r="76" spans="1:26" ht="18.75" customHeight="1" x14ac:dyDescent="0.25">
      <c r="A76" s="10">
        <v>425188</v>
      </c>
      <c r="B76" s="87">
        <v>17.579999999999998</v>
      </c>
      <c r="C76" s="12">
        <v>41065</v>
      </c>
    </row>
    <row r="77" spans="1:26" ht="18.75" customHeight="1" x14ac:dyDescent="0.25">
      <c r="A77" s="10">
        <v>425190</v>
      </c>
      <c r="B77" s="87">
        <v>48.24</v>
      </c>
      <c r="C77" s="12">
        <v>41065</v>
      </c>
    </row>
    <row r="78" spans="1:26" ht="18.75" customHeight="1" x14ac:dyDescent="0.25">
      <c r="A78" s="10">
        <v>425194</v>
      </c>
      <c r="B78" s="87">
        <v>168.82</v>
      </c>
      <c r="C78" s="12">
        <v>41065</v>
      </c>
    </row>
    <row r="79" spans="1:26" ht="18.75" customHeight="1" x14ac:dyDescent="0.25">
      <c r="A79" s="10">
        <v>425560</v>
      </c>
      <c r="B79" s="87">
        <v>2973.34</v>
      </c>
      <c r="C79" s="12">
        <v>41067</v>
      </c>
    </row>
    <row r="80" spans="1:26" ht="18.75" customHeight="1" x14ac:dyDescent="0.25">
      <c r="A80" s="10">
        <v>425943</v>
      </c>
      <c r="B80" s="87">
        <v>654.02</v>
      </c>
      <c r="C80" s="12">
        <v>41071</v>
      </c>
    </row>
    <row r="81" spans="1:4" ht="18.75" customHeight="1" x14ac:dyDescent="0.25">
      <c r="A81" s="10">
        <v>426165</v>
      </c>
      <c r="B81" s="87">
        <v>337.42</v>
      </c>
      <c r="C81" s="12">
        <v>41072</v>
      </c>
    </row>
    <row r="82" spans="1:4" ht="18.75" customHeight="1" x14ac:dyDescent="0.25">
      <c r="A82" s="10">
        <v>426165</v>
      </c>
      <c r="B82" s="87">
        <v>378.68</v>
      </c>
      <c r="C82" s="12">
        <v>41072</v>
      </c>
    </row>
    <row r="83" spans="1:4" ht="18.75" customHeight="1" x14ac:dyDescent="0.25">
      <c r="A83" s="10">
        <v>426268</v>
      </c>
      <c r="B83" s="87">
        <v>4.43</v>
      </c>
      <c r="C83" s="12">
        <v>41073</v>
      </c>
    </row>
    <row r="84" spans="1:4" ht="18.75" customHeight="1" x14ac:dyDescent="0.25">
      <c r="A84" s="10">
        <v>427033</v>
      </c>
      <c r="B84" s="87">
        <v>39.17</v>
      </c>
      <c r="C84" s="12">
        <v>41079</v>
      </c>
    </row>
    <row r="85" spans="1:4" ht="18.75" customHeight="1" x14ac:dyDescent="0.25">
      <c r="A85" s="10">
        <v>427033</v>
      </c>
      <c r="B85" s="87">
        <v>25.32</v>
      </c>
      <c r="C85" s="12">
        <v>41079</v>
      </c>
    </row>
    <row r="86" spans="1:4" ht="18.75" customHeight="1" x14ac:dyDescent="0.25">
      <c r="A86" s="10">
        <v>427033</v>
      </c>
      <c r="B86" s="87">
        <v>5.0599999999999996</v>
      </c>
      <c r="C86" s="12">
        <v>41079</v>
      </c>
    </row>
    <row r="87" spans="1:4" ht="18.75" customHeight="1" x14ac:dyDescent="0.25">
      <c r="A87" s="10">
        <v>427089</v>
      </c>
      <c r="B87" s="87">
        <v>25.32</v>
      </c>
      <c r="C87" s="12">
        <v>41080</v>
      </c>
    </row>
    <row r="88" spans="1:4" ht="18.75" customHeight="1" x14ac:dyDescent="0.25">
      <c r="A88" s="10">
        <v>427349</v>
      </c>
      <c r="B88" s="87">
        <v>1055.97</v>
      </c>
      <c r="C88" s="12">
        <v>41081</v>
      </c>
    </row>
    <row r="89" spans="1:4" ht="21" x14ac:dyDescent="0.25">
      <c r="A89" s="10">
        <v>428393</v>
      </c>
      <c r="B89" s="87">
        <v>19.3</v>
      </c>
      <c r="C89" s="12">
        <v>41089</v>
      </c>
      <c r="D89" s="91">
        <v>41061</v>
      </c>
    </row>
    <row r="90" spans="1:4" ht="21.75" thickBot="1" x14ac:dyDescent="0.3">
      <c r="A90" s="10">
        <v>427088</v>
      </c>
      <c r="B90" s="87">
        <v>-25.32</v>
      </c>
      <c r="C90" s="12">
        <v>41080</v>
      </c>
      <c r="D90" s="14">
        <f>+SUM(B74:B90)</f>
        <v>5767.8300000000008</v>
      </c>
    </row>
    <row r="91" spans="1:4" ht="21" x14ac:dyDescent="0.25">
      <c r="A91" s="10">
        <v>428705</v>
      </c>
      <c r="B91" s="87">
        <v>419.54</v>
      </c>
      <c r="C91" s="12">
        <v>41093</v>
      </c>
      <c r="D91" s="50"/>
    </row>
    <row r="92" spans="1:4" ht="21" x14ac:dyDescent="0.25">
      <c r="A92" s="10">
        <v>428983</v>
      </c>
      <c r="B92" s="87">
        <v>11.3</v>
      </c>
      <c r="C92" s="12">
        <v>41095</v>
      </c>
    </row>
    <row r="93" spans="1:4" ht="21" x14ac:dyDescent="0.25">
      <c r="A93" s="10">
        <v>428984</v>
      </c>
      <c r="B93" s="87">
        <v>199.82</v>
      </c>
      <c r="C93" s="12">
        <v>41095</v>
      </c>
    </row>
    <row r="94" spans="1:4" ht="21" x14ac:dyDescent="0.25">
      <c r="A94" s="10">
        <v>429133</v>
      </c>
      <c r="B94" s="87">
        <v>11659.8</v>
      </c>
      <c r="C94" s="12">
        <v>41096</v>
      </c>
    </row>
    <row r="95" spans="1:4" ht="21" x14ac:dyDescent="0.25">
      <c r="A95" s="10">
        <v>430822</v>
      </c>
      <c r="B95" s="87">
        <v>315.75</v>
      </c>
      <c r="C95" s="12">
        <v>41109</v>
      </c>
    </row>
    <row r="96" spans="1:4" ht="21" x14ac:dyDescent="0.25">
      <c r="A96" s="10">
        <v>430875</v>
      </c>
      <c r="B96" s="87">
        <v>127.4</v>
      </c>
      <c r="C96" s="12">
        <v>41110</v>
      </c>
    </row>
    <row r="97" spans="1:4" ht="21" x14ac:dyDescent="0.25">
      <c r="A97" s="10">
        <v>431208</v>
      </c>
      <c r="B97" s="87">
        <v>559.39</v>
      </c>
      <c r="C97" s="12">
        <v>41113</v>
      </c>
    </row>
    <row r="98" spans="1:4" ht="21" x14ac:dyDescent="0.25">
      <c r="A98" s="10">
        <v>431376</v>
      </c>
      <c r="B98" s="87">
        <v>7.26</v>
      </c>
      <c r="C98" s="12">
        <v>41114</v>
      </c>
    </row>
    <row r="99" spans="1:4" ht="21" x14ac:dyDescent="0.25">
      <c r="A99" s="10">
        <v>431691</v>
      </c>
      <c r="B99" s="87">
        <v>1077.8399999999999</v>
      </c>
      <c r="C99" s="12">
        <v>41116</v>
      </c>
      <c r="D99" s="50"/>
    </row>
    <row r="100" spans="1:4" ht="21" x14ac:dyDescent="0.25">
      <c r="A100" s="10">
        <v>431692</v>
      </c>
      <c r="B100" s="87">
        <v>63.15</v>
      </c>
      <c r="C100" s="12">
        <v>41116</v>
      </c>
    </row>
    <row r="101" spans="1:4" ht="21" x14ac:dyDescent="0.25">
      <c r="A101" s="10">
        <v>431693</v>
      </c>
      <c r="B101" s="87">
        <v>89.88</v>
      </c>
      <c r="C101" s="12">
        <v>41116</v>
      </c>
      <c r="D101" s="91">
        <v>41091</v>
      </c>
    </row>
    <row r="102" spans="1:4" ht="21.75" thickBot="1" x14ac:dyDescent="0.3">
      <c r="A102" s="10">
        <v>431693</v>
      </c>
      <c r="B102" s="87">
        <v>65.88</v>
      </c>
      <c r="C102" s="12">
        <v>41116</v>
      </c>
      <c r="D102" s="14">
        <f>+SUM(B91:B102)</f>
        <v>14597.009999999997</v>
      </c>
    </row>
    <row r="103" spans="1:4" ht="21" x14ac:dyDescent="0.25">
      <c r="A103" s="10">
        <v>432641</v>
      </c>
      <c r="B103" s="87">
        <v>559.39</v>
      </c>
      <c r="C103" s="12">
        <v>41123</v>
      </c>
      <c r="D103" s="37"/>
    </row>
    <row r="104" spans="1:4" ht="21" x14ac:dyDescent="0.25">
      <c r="A104" s="10">
        <v>434008</v>
      </c>
      <c r="B104" s="87">
        <v>187.2</v>
      </c>
      <c r="C104" s="12">
        <v>41135</v>
      </c>
      <c r="D104" s="37"/>
    </row>
    <row r="105" spans="1:4" ht="21" x14ac:dyDescent="0.25">
      <c r="A105" s="10">
        <v>434008</v>
      </c>
      <c r="B105" s="87">
        <v>93.6</v>
      </c>
      <c r="C105" s="12">
        <v>41135</v>
      </c>
    </row>
    <row r="106" spans="1:4" ht="21" x14ac:dyDescent="0.25">
      <c r="A106" s="10">
        <v>434281</v>
      </c>
      <c r="B106" s="89">
        <v>699.24</v>
      </c>
      <c r="C106" s="12">
        <v>41137</v>
      </c>
    </row>
    <row r="107" spans="1:4" ht="21" x14ac:dyDescent="0.25">
      <c r="A107" s="10">
        <v>434859</v>
      </c>
      <c r="B107" s="87">
        <v>465.45</v>
      </c>
      <c r="C107" s="12">
        <v>41142</v>
      </c>
      <c r="D107" s="91">
        <v>41122</v>
      </c>
    </row>
    <row r="108" spans="1:4" ht="21.75" thickBot="1" x14ac:dyDescent="0.3">
      <c r="A108" s="10">
        <v>435745</v>
      </c>
      <c r="B108" s="89">
        <v>578.29</v>
      </c>
      <c r="C108" s="12">
        <v>41149</v>
      </c>
      <c r="D108" s="14">
        <f>+SUM(B103:B108)</f>
        <v>2583.17</v>
      </c>
    </row>
    <row r="109" spans="1:4" ht="21" x14ac:dyDescent="0.25">
      <c r="A109" s="10">
        <v>436769</v>
      </c>
      <c r="B109" s="89">
        <v>496.58</v>
      </c>
      <c r="C109" s="44">
        <v>41158</v>
      </c>
    </row>
    <row r="110" spans="1:4" ht="21" x14ac:dyDescent="0.25">
      <c r="A110" s="10">
        <v>436770</v>
      </c>
      <c r="B110" s="89">
        <v>1008.71</v>
      </c>
      <c r="C110" s="44">
        <v>41158</v>
      </c>
    </row>
    <row r="111" spans="1:4" ht="21" x14ac:dyDescent="0.25">
      <c r="A111" s="10">
        <v>436771</v>
      </c>
      <c r="B111" s="89">
        <v>107.4</v>
      </c>
      <c r="C111" s="44">
        <v>41158</v>
      </c>
    </row>
    <row r="112" spans="1:4" ht="21" x14ac:dyDescent="0.25">
      <c r="A112" s="10">
        <v>436771</v>
      </c>
      <c r="B112" s="89">
        <v>189.34</v>
      </c>
      <c r="C112" s="44">
        <v>41158</v>
      </c>
    </row>
    <row r="113" spans="1:4" ht="21" x14ac:dyDescent="0.25">
      <c r="A113" s="10">
        <v>436771</v>
      </c>
      <c r="B113" s="89">
        <v>98.97</v>
      </c>
      <c r="C113" s="44">
        <v>41158</v>
      </c>
    </row>
    <row r="114" spans="1:4" ht="21" x14ac:dyDescent="0.25">
      <c r="A114" s="10">
        <v>436771</v>
      </c>
      <c r="B114" s="89">
        <v>71.91</v>
      </c>
      <c r="C114" s="44">
        <v>41158</v>
      </c>
    </row>
    <row r="115" spans="1:4" ht="21" x14ac:dyDescent="0.25">
      <c r="A115" s="10">
        <v>436772</v>
      </c>
      <c r="B115" s="89">
        <v>4127.9399999999996</v>
      </c>
      <c r="C115" s="44">
        <v>41158</v>
      </c>
    </row>
    <row r="116" spans="1:4" ht="21" x14ac:dyDescent="0.25">
      <c r="A116" s="10">
        <v>437483</v>
      </c>
      <c r="B116" s="89">
        <v>355.53</v>
      </c>
      <c r="C116" s="44">
        <v>41163</v>
      </c>
    </row>
    <row r="117" spans="1:4" ht="21" x14ac:dyDescent="0.25">
      <c r="A117" s="10">
        <v>438349</v>
      </c>
      <c r="B117" s="89">
        <v>163.02000000000001</v>
      </c>
      <c r="C117" s="44">
        <v>41170</v>
      </c>
    </row>
    <row r="118" spans="1:4" ht="21" x14ac:dyDescent="0.25">
      <c r="A118" s="10">
        <v>438353</v>
      </c>
      <c r="B118" s="89">
        <v>242.75</v>
      </c>
      <c r="C118" s="44">
        <v>41170</v>
      </c>
    </row>
    <row r="119" spans="1:4" ht="21" x14ac:dyDescent="0.25">
      <c r="A119" s="10">
        <v>438354</v>
      </c>
      <c r="B119" s="89">
        <v>3381.5</v>
      </c>
      <c r="C119" s="44">
        <v>41170</v>
      </c>
    </row>
    <row r="120" spans="1:4" ht="21" x14ac:dyDescent="0.25">
      <c r="A120" s="10">
        <v>438763</v>
      </c>
      <c r="B120" s="89">
        <v>33.49</v>
      </c>
      <c r="C120" s="44">
        <v>41172</v>
      </c>
    </row>
    <row r="121" spans="1:4" ht="21" x14ac:dyDescent="0.25">
      <c r="A121" s="10">
        <v>439381</v>
      </c>
      <c r="B121" s="89">
        <v>72.599999999999994</v>
      </c>
      <c r="C121" s="44">
        <v>41177</v>
      </c>
    </row>
    <row r="122" spans="1:4" ht="21" x14ac:dyDescent="0.25">
      <c r="A122" s="10">
        <v>439384</v>
      </c>
      <c r="B122" s="89">
        <v>252.6</v>
      </c>
      <c r="C122" s="44">
        <v>41177</v>
      </c>
      <c r="D122" s="104">
        <v>41153</v>
      </c>
    </row>
    <row r="123" spans="1:4" ht="21.75" thickBot="1" x14ac:dyDescent="0.3">
      <c r="A123" s="10">
        <v>439701</v>
      </c>
      <c r="B123" s="89">
        <v>1227.24</v>
      </c>
      <c r="C123" s="44">
        <v>41179</v>
      </c>
      <c r="D123" s="14">
        <f>+SUM(B109:B123)</f>
        <v>11829.58</v>
      </c>
    </row>
    <row r="124" spans="1:4" ht="21" x14ac:dyDescent="0.25">
      <c r="A124" s="10">
        <v>440326</v>
      </c>
      <c r="B124" s="89">
        <v>118.21</v>
      </c>
      <c r="C124" s="44">
        <v>41184</v>
      </c>
    </row>
    <row r="125" spans="1:4" ht="21" x14ac:dyDescent="0.25">
      <c r="A125" s="10">
        <v>440604</v>
      </c>
      <c r="B125" s="89">
        <v>2476.7600000000002</v>
      </c>
      <c r="C125" s="44">
        <v>41186</v>
      </c>
    </row>
    <row r="126" spans="1:4" ht="21" x14ac:dyDescent="0.25">
      <c r="A126" s="10">
        <v>441095</v>
      </c>
      <c r="B126" s="89">
        <v>247.83</v>
      </c>
      <c r="C126" s="44">
        <v>41191</v>
      </c>
    </row>
    <row r="127" spans="1:4" ht="21" x14ac:dyDescent="0.25">
      <c r="A127" s="10">
        <v>441096</v>
      </c>
      <c r="B127" s="89">
        <v>236.42</v>
      </c>
      <c r="C127" s="44">
        <v>41191</v>
      </c>
    </row>
    <row r="128" spans="1:4" ht="21" x14ac:dyDescent="0.25">
      <c r="A128" s="10">
        <v>441411</v>
      </c>
      <c r="B128" s="89">
        <v>68.349999999999994</v>
      </c>
      <c r="C128" s="44">
        <v>41193</v>
      </c>
    </row>
    <row r="129" spans="1:8" ht="21" x14ac:dyDescent="0.25">
      <c r="A129" s="10">
        <v>441411</v>
      </c>
      <c r="B129" s="89">
        <v>68.349999999999994</v>
      </c>
      <c r="C129" s="44">
        <v>41193</v>
      </c>
    </row>
    <row r="130" spans="1:8" ht="21" x14ac:dyDescent="0.25">
      <c r="A130" s="10">
        <v>442225</v>
      </c>
      <c r="B130" s="89">
        <v>35.99</v>
      </c>
      <c r="C130" s="44">
        <v>41198</v>
      </c>
    </row>
    <row r="131" spans="1:8" ht="21" x14ac:dyDescent="0.25">
      <c r="A131" s="10">
        <v>443132</v>
      </c>
      <c r="B131" s="89">
        <v>3288.15</v>
      </c>
      <c r="C131" s="44">
        <v>41205</v>
      </c>
    </row>
    <row r="132" spans="1:8" ht="21" x14ac:dyDescent="0.25">
      <c r="A132" s="10">
        <v>444074</v>
      </c>
      <c r="B132" s="89">
        <v>62.5</v>
      </c>
      <c r="C132" s="44">
        <v>41212</v>
      </c>
      <c r="D132" s="91">
        <v>41183</v>
      </c>
    </row>
    <row r="133" spans="1:8" ht="21.75" thickBot="1" x14ac:dyDescent="0.3">
      <c r="A133" s="10">
        <v>444074</v>
      </c>
      <c r="B133" s="89">
        <v>2302.34</v>
      </c>
      <c r="C133" s="44">
        <v>41212</v>
      </c>
      <c r="D133" s="14">
        <f>+SUM(B124:B138)</f>
        <v>9193.36</v>
      </c>
      <c r="E133">
        <f>E137/D136</f>
        <v>-2.7364885225359018E-2</v>
      </c>
    </row>
    <row r="134" spans="1:8" ht="21.75" thickBot="1" x14ac:dyDescent="0.3">
      <c r="A134" s="10">
        <v>444074</v>
      </c>
      <c r="B134" s="89">
        <v>1412.8</v>
      </c>
      <c r="C134" s="44">
        <v>41212</v>
      </c>
      <c r="E134" s="37">
        <f>D136*0.04</f>
        <v>1758.838</v>
      </c>
    </row>
    <row r="135" spans="1:8" ht="21" x14ac:dyDescent="0.25">
      <c r="A135" s="10">
        <v>444074</v>
      </c>
      <c r="B135" s="89">
        <v>77.599999999999994</v>
      </c>
      <c r="C135" s="44">
        <v>41212</v>
      </c>
      <c r="D135" s="38" t="s">
        <v>37</v>
      </c>
      <c r="E135" t="s">
        <v>42</v>
      </c>
      <c r="F135" s="73" t="s">
        <v>32</v>
      </c>
    </row>
    <row r="136" spans="1:8" ht="21.75" thickBot="1" x14ac:dyDescent="0.3">
      <c r="A136" s="10">
        <v>444134</v>
      </c>
      <c r="B136" s="89">
        <v>22.61</v>
      </c>
      <c r="C136" s="44">
        <v>41212</v>
      </c>
      <c r="D136" s="14">
        <f>+SUM(B74:B138)</f>
        <v>43970.95</v>
      </c>
      <c r="E136" s="112">
        <v>41215</v>
      </c>
      <c r="F136" s="16"/>
      <c r="G136" s="108" t="s">
        <v>48</v>
      </c>
      <c r="H136" s="94" t="s">
        <v>46</v>
      </c>
    </row>
    <row r="137" spans="1:8" ht="21" x14ac:dyDescent="0.35">
      <c r="A137" s="10">
        <v>444134</v>
      </c>
      <c r="B137" s="89">
        <v>2.69</v>
      </c>
      <c r="C137" s="44">
        <v>41212</v>
      </c>
      <c r="D137" s="39" t="s">
        <v>6</v>
      </c>
      <c r="E137" s="113">
        <v>-1203.26</v>
      </c>
      <c r="F137" s="113">
        <f>D138+E137</f>
        <v>995.28750000000014</v>
      </c>
      <c r="G137" s="109" t="s">
        <v>49</v>
      </c>
      <c r="H137" s="95" t="s">
        <v>45</v>
      </c>
    </row>
    <row r="138" spans="1:8" ht="21.75" thickBot="1" x14ac:dyDescent="0.35">
      <c r="A138" s="24">
        <v>440650</v>
      </c>
      <c r="B138" s="90">
        <v>-1227.24</v>
      </c>
      <c r="C138" s="74">
        <v>41187</v>
      </c>
      <c r="D138" s="20">
        <f>D136*0.05</f>
        <v>2198.5475000000001</v>
      </c>
      <c r="E138" s="28" t="s">
        <v>38</v>
      </c>
      <c r="F138" s="72" t="s">
        <v>31</v>
      </c>
      <c r="G138" s="111">
        <v>995.29</v>
      </c>
      <c r="H138" s="96">
        <f>D136*0.04</f>
        <v>1758.838</v>
      </c>
    </row>
    <row r="139" spans="1:8" ht="21" x14ac:dyDescent="0.25">
      <c r="A139" s="10">
        <v>444470</v>
      </c>
      <c r="B139" s="92">
        <v>78.34</v>
      </c>
      <c r="C139" s="44">
        <v>41214</v>
      </c>
    </row>
    <row r="140" spans="1:8" ht="21" x14ac:dyDescent="0.25">
      <c r="A140" s="10">
        <v>445126</v>
      </c>
      <c r="B140" s="89">
        <v>1552.08</v>
      </c>
      <c r="C140" s="44">
        <v>41219</v>
      </c>
    </row>
    <row r="141" spans="1:8" ht="21" x14ac:dyDescent="0.25">
      <c r="A141" s="10">
        <v>445477</v>
      </c>
      <c r="B141" s="89">
        <v>496.58</v>
      </c>
      <c r="C141" s="44">
        <v>41221</v>
      </c>
    </row>
    <row r="142" spans="1:8" ht="21" x14ac:dyDescent="0.25">
      <c r="A142" s="10">
        <v>445481</v>
      </c>
      <c r="B142" s="89">
        <v>108.18</v>
      </c>
      <c r="C142" s="44">
        <v>41221</v>
      </c>
    </row>
    <row r="143" spans="1:8" ht="21" x14ac:dyDescent="0.25">
      <c r="A143" s="10">
        <v>445482</v>
      </c>
      <c r="B143" s="89">
        <v>2424.3200000000002</v>
      </c>
      <c r="C143" s="44">
        <v>41221</v>
      </c>
    </row>
    <row r="144" spans="1:8" ht="21" x14ac:dyDescent="0.25">
      <c r="A144" s="10">
        <v>446149</v>
      </c>
      <c r="B144" s="89">
        <v>699.24</v>
      </c>
      <c r="C144" s="44">
        <v>41226</v>
      </c>
    </row>
    <row r="145" spans="1:6" ht="21" x14ac:dyDescent="0.25">
      <c r="A145" s="10">
        <v>446149</v>
      </c>
      <c r="B145" s="89">
        <v>466.26</v>
      </c>
      <c r="C145" s="44">
        <v>41226</v>
      </c>
    </row>
    <row r="146" spans="1:6" ht="21" x14ac:dyDescent="0.25">
      <c r="A146" s="10">
        <v>446169</v>
      </c>
      <c r="B146" s="89">
        <v>3289.5</v>
      </c>
      <c r="C146" s="44">
        <v>41226</v>
      </c>
    </row>
    <row r="147" spans="1:6" ht="21" x14ac:dyDescent="0.25">
      <c r="A147" s="10">
        <v>446466</v>
      </c>
      <c r="B147" s="89">
        <v>155.76</v>
      </c>
      <c r="C147" s="44">
        <v>41228</v>
      </c>
    </row>
    <row r="148" spans="1:6" ht="21" x14ac:dyDescent="0.25">
      <c r="A148" s="10">
        <v>446467</v>
      </c>
      <c r="B148" s="89">
        <v>216.36</v>
      </c>
      <c r="C148" s="44">
        <v>41228</v>
      </c>
    </row>
    <row r="149" spans="1:6" ht="21" x14ac:dyDescent="0.25">
      <c r="A149" s="10">
        <v>446468</v>
      </c>
      <c r="B149" s="89">
        <v>22.42</v>
      </c>
      <c r="C149" s="44">
        <v>41228</v>
      </c>
    </row>
    <row r="150" spans="1:6" ht="21" x14ac:dyDescent="0.25">
      <c r="A150" s="69">
        <v>446468</v>
      </c>
      <c r="B150" s="89">
        <v>52.22</v>
      </c>
      <c r="C150" s="44">
        <v>41228</v>
      </c>
    </row>
    <row r="151" spans="1:6" ht="21" x14ac:dyDescent="0.25">
      <c r="A151" s="69">
        <v>446468</v>
      </c>
      <c r="B151" s="89">
        <v>30.38</v>
      </c>
      <c r="C151" s="44">
        <v>41228</v>
      </c>
      <c r="E151" s="37"/>
      <c r="F151" s="37"/>
    </row>
    <row r="152" spans="1:6" ht="21" x14ac:dyDescent="0.25">
      <c r="A152" s="69">
        <v>446468</v>
      </c>
      <c r="B152" s="89">
        <v>10.130000000000001</v>
      </c>
      <c r="C152" s="44">
        <v>41228</v>
      </c>
    </row>
    <row r="153" spans="1:6" ht="21" x14ac:dyDescent="0.25">
      <c r="A153" s="69">
        <v>447148</v>
      </c>
      <c r="B153" s="89">
        <v>1026.05</v>
      </c>
      <c r="C153" s="44">
        <v>41233</v>
      </c>
    </row>
    <row r="154" spans="1:6" ht="21" x14ac:dyDescent="0.25">
      <c r="A154" s="69">
        <v>447158</v>
      </c>
      <c r="B154" s="89">
        <v>1412.8</v>
      </c>
      <c r="C154" s="44">
        <v>41233</v>
      </c>
    </row>
    <row r="155" spans="1:6" ht="21" x14ac:dyDescent="0.25">
      <c r="A155" s="69">
        <v>447159</v>
      </c>
      <c r="B155" s="89">
        <v>151.91</v>
      </c>
      <c r="C155" s="44">
        <v>41233</v>
      </c>
    </row>
    <row r="156" spans="1:6" ht="21" x14ac:dyDescent="0.25">
      <c r="A156" s="69">
        <v>447460</v>
      </c>
      <c r="B156" s="89">
        <v>15.18</v>
      </c>
      <c r="C156" s="44">
        <v>41235</v>
      </c>
    </row>
    <row r="157" spans="1:6" ht="21" x14ac:dyDescent="0.25">
      <c r="A157" s="69">
        <v>448090</v>
      </c>
      <c r="B157" s="89">
        <v>1203.1600000000001</v>
      </c>
      <c r="C157" s="44">
        <v>41240</v>
      </c>
    </row>
    <row r="158" spans="1:6" ht="21" x14ac:dyDescent="0.25">
      <c r="A158" s="69">
        <v>448126</v>
      </c>
      <c r="B158" s="89">
        <v>40.51</v>
      </c>
      <c r="C158" s="44">
        <v>41240</v>
      </c>
    </row>
    <row r="159" spans="1:6" ht="21" x14ac:dyDescent="0.25">
      <c r="A159" s="69">
        <v>448413</v>
      </c>
      <c r="B159" s="89">
        <v>52.39</v>
      </c>
      <c r="C159" s="44">
        <v>41242</v>
      </c>
      <c r="D159" s="91">
        <v>41214</v>
      </c>
    </row>
    <row r="160" spans="1:6" ht="21.75" thickBot="1" x14ac:dyDescent="0.3">
      <c r="A160" s="70">
        <v>447172</v>
      </c>
      <c r="B160" s="89">
        <v>-10.130000000000001</v>
      </c>
      <c r="C160" s="44">
        <v>41233</v>
      </c>
      <c r="D160" s="14">
        <f>+SUM(B139:B160)</f>
        <v>13493.639999999998</v>
      </c>
    </row>
    <row r="161" spans="1:7" ht="21" x14ac:dyDescent="0.25">
      <c r="A161" s="71">
        <v>449107</v>
      </c>
      <c r="B161" s="89">
        <v>1202.02</v>
      </c>
      <c r="C161" s="44">
        <v>41247</v>
      </c>
    </row>
    <row r="162" spans="1:7" ht="21" x14ac:dyDescent="0.25">
      <c r="A162" s="71">
        <v>449121</v>
      </c>
      <c r="B162" s="89">
        <v>35.97</v>
      </c>
      <c r="C162" s="44">
        <v>41247</v>
      </c>
    </row>
    <row r="163" spans="1:7" ht="21" x14ac:dyDescent="0.25">
      <c r="A163" s="71">
        <v>449125</v>
      </c>
      <c r="B163" s="89">
        <v>1731</v>
      </c>
      <c r="C163" s="44">
        <v>41247</v>
      </c>
    </row>
    <row r="164" spans="1:7" ht="21" x14ac:dyDescent="0.25">
      <c r="A164" s="71">
        <v>449492</v>
      </c>
      <c r="B164" s="89">
        <v>130.56</v>
      </c>
      <c r="C164" s="44">
        <v>41249</v>
      </c>
    </row>
    <row r="165" spans="1:7" ht="21" x14ac:dyDescent="0.25">
      <c r="A165" s="71">
        <v>450104</v>
      </c>
      <c r="B165" s="89">
        <v>1461.26</v>
      </c>
      <c r="C165" s="44">
        <v>41254</v>
      </c>
    </row>
    <row r="166" spans="1:7" ht="21" x14ac:dyDescent="0.25">
      <c r="A166" s="71">
        <v>450384</v>
      </c>
      <c r="B166" s="89">
        <v>183.58</v>
      </c>
      <c r="C166" s="44">
        <v>41256</v>
      </c>
    </row>
    <row r="167" spans="1:7" ht="21" x14ac:dyDescent="0.25">
      <c r="A167" s="71">
        <v>450384</v>
      </c>
      <c r="B167" s="89">
        <v>166.1</v>
      </c>
      <c r="C167" s="44">
        <v>41256</v>
      </c>
    </row>
    <row r="168" spans="1:7" ht="21" x14ac:dyDescent="0.25">
      <c r="A168" s="71">
        <v>450385</v>
      </c>
      <c r="B168" s="89">
        <v>119.85</v>
      </c>
      <c r="C168" s="44">
        <v>41256</v>
      </c>
    </row>
    <row r="169" spans="1:7" ht="21" x14ac:dyDescent="0.25">
      <c r="A169" s="71">
        <v>450386</v>
      </c>
      <c r="B169" s="89">
        <v>2302.34</v>
      </c>
      <c r="C169" s="44">
        <v>41256</v>
      </c>
      <c r="D169" s="37"/>
    </row>
    <row r="170" spans="1:7" ht="21" x14ac:dyDescent="0.25">
      <c r="A170" s="71">
        <v>451016</v>
      </c>
      <c r="B170" s="89">
        <v>4860.38</v>
      </c>
      <c r="C170" s="44">
        <v>41261</v>
      </c>
    </row>
    <row r="171" spans="1:7" ht="21.75" thickBot="1" x14ac:dyDescent="0.3">
      <c r="A171" s="71">
        <v>451029</v>
      </c>
      <c r="B171" s="89">
        <v>206.39</v>
      </c>
      <c r="C171" s="44">
        <v>41261</v>
      </c>
    </row>
    <row r="172" spans="1:7" ht="21" x14ac:dyDescent="0.25">
      <c r="A172" s="71">
        <v>451029</v>
      </c>
      <c r="B172" s="89">
        <v>122.19</v>
      </c>
      <c r="C172" s="44">
        <v>41261</v>
      </c>
      <c r="D172" s="91">
        <v>41244</v>
      </c>
      <c r="E172" s="102" t="s">
        <v>55</v>
      </c>
    </row>
    <row r="173" spans="1:7" ht="21.75" thickBot="1" x14ac:dyDescent="0.3">
      <c r="A173" s="71">
        <v>451029</v>
      </c>
      <c r="B173" s="89">
        <v>179.4</v>
      </c>
      <c r="C173" s="44">
        <v>41261</v>
      </c>
      <c r="D173" s="101">
        <f>+SUM(B161:B173)</f>
        <v>12701.04</v>
      </c>
      <c r="E173" s="103">
        <f>D173+D160+D133+D123++D108+D102+D90+D68+D60+D41+D24+D18</f>
        <v>123855.77999999998</v>
      </c>
      <c r="F173" s="107"/>
      <c r="G173" s="106"/>
    </row>
    <row r="174" spans="1:7" ht="21" x14ac:dyDescent="0.25">
      <c r="A174" s="71">
        <v>453192</v>
      </c>
      <c r="B174" s="89">
        <v>107.4</v>
      </c>
      <c r="C174" s="44">
        <v>41282</v>
      </c>
    </row>
    <row r="175" spans="1:7" ht="21" x14ac:dyDescent="0.25">
      <c r="A175" s="71">
        <v>453195</v>
      </c>
      <c r="B175" s="89">
        <v>1607.96</v>
      </c>
      <c r="C175" s="44">
        <v>41282</v>
      </c>
    </row>
    <row r="176" spans="1:7" ht="21" x14ac:dyDescent="0.25">
      <c r="A176" s="71">
        <v>453199</v>
      </c>
      <c r="B176" s="89">
        <v>1412.8</v>
      </c>
      <c r="C176" s="44">
        <v>41282</v>
      </c>
    </row>
    <row r="177" spans="1:14" ht="21" x14ac:dyDescent="0.25">
      <c r="A177" s="71">
        <v>453199</v>
      </c>
      <c r="B177" s="89">
        <v>104.16</v>
      </c>
      <c r="C177" s="44">
        <v>41282</v>
      </c>
    </row>
    <row r="178" spans="1:14" ht="21" x14ac:dyDescent="0.25">
      <c r="A178" s="71">
        <v>453199</v>
      </c>
      <c r="B178" s="89">
        <v>41.66</v>
      </c>
      <c r="C178" s="44">
        <v>41282</v>
      </c>
    </row>
    <row r="179" spans="1:14" ht="21.75" thickBot="1" x14ac:dyDescent="0.3">
      <c r="A179" s="71">
        <v>453636</v>
      </c>
      <c r="B179" s="89">
        <v>3837.24</v>
      </c>
      <c r="C179" s="44">
        <v>41284</v>
      </c>
    </row>
    <row r="180" spans="1:14" ht="21" x14ac:dyDescent="0.25">
      <c r="A180" s="71">
        <v>453638</v>
      </c>
      <c r="B180" s="89">
        <v>424.66</v>
      </c>
      <c r="C180" s="44">
        <v>41284</v>
      </c>
      <c r="L180" s="38"/>
      <c r="N180" s="73"/>
    </row>
    <row r="181" spans="1:14" ht="21" x14ac:dyDescent="0.25">
      <c r="A181" s="71">
        <v>453638</v>
      </c>
      <c r="B181" s="89">
        <v>385.24</v>
      </c>
      <c r="C181" s="44">
        <v>41284</v>
      </c>
      <c r="L181" s="81"/>
      <c r="N181" s="73"/>
    </row>
    <row r="182" spans="1:14" ht="21.75" thickBot="1" x14ac:dyDescent="0.3">
      <c r="A182" s="71">
        <v>454532</v>
      </c>
      <c r="B182" s="89">
        <v>18.25</v>
      </c>
      <c r="C182" s="44">
        <v>41290</v>
      </c>
      <c r="L182" s="14"/>
      <c r="M182" s="75"/>
      <c r="N182" s="16"/>
    </row>
    <row r="183" spans="1:14" ht="21" x14ac:dyDescent="0.25">
      <c r="A183" s="71">
        <v>455366</v>
      </c>
      <c r="B183" s="89">
        <v>195.02</v>
      </c>
      <c r="C183" s="44">
        <v>41296</v>
      </c>
      <c r="L183" s="82"/>
      <c r="M183" s="83"/>
      <c r="N183" s="84"/>
    </row>
    <row r="184" spans="1:14" ht="21" x14ac:dyDescent="0.3">
      <c r="A184" s="71">
        <v>455366</v>
      </c>
      <c r="B184" s="89">
        <v>178.91</v>
      </c>
      <c r="C184" s="44">
        <v>41296</v>
      </c>
      <c r="L184" s="39"/>
      <c r="M184" s="21"/>
      <c r="N184" s="21"/>
    </row>
    <row r="185" spans="1:14" ht="21.75" thickBot="1" x14ac:dyDescent="0.35">
      <c r="A185" s="71">
        <v>455366</v>
      </c>
      <c r="B185" s="89">
        <v>613.62</v>
      </c>
      <c r="C185" s="44">
        <v>41296</v>
      </c>
      <c r="L185" s="20"/>
      <c r="M185" s="28"/>
      <c r="N185" s="72"/>
    </row>
    <row r="186" spans="1:14" ht="21" x14ac:dyDescent="0.3">
      <c r="A186" s="71">
        <v>456405</v>
      </c>
      <c r="B186" s="89">
        <v>36.97</v>
      </c>
      <c r="C186" s="44">
        <v>41303</v>
      </c>
      <c r="L186" s="78"/>
      <c r="M186" s="79"/>
      <c r="N186" s="80"/>
    </row>
    <row r="187" spans="1:14" ht="21" x14ac:dyDescent="0.3">
      <c r="A187" s="71">
        <v>456407</v>
      </c>
      <c r="B187" s="89">
        <v>613.62</v>
      </c>
      <c r="C187" s="44">
        <v>41302</v>
      </c>
      <c r="L187" s="78"/>
      <c r="M187" s="79"/>
      <c r="N187" s="80"/>
    </row>
    <row r="188" spans="1:14" ht="21" x14ac:dyDescent="0.25">
      <c r="A188" s="71">
        <v>456411</v>
      </c>
      <c r="B188" s="89">
        <v>3757.9</v>
      </c>
      <c r="C188" s="44">
        <v>41303</v>
      </c>
      <c r="D188" s="91">
        <v>41275</v>
      </c>
    </row>
    <row r="189" spans="1:14" ht="21.75" thickBot="1" x14ac:dyDescent="0.3">
      <c r="A189" s="71">
        <v>456419</v>
      </c>
      <c r="B189" s="89">
        <v>4.08</v>
      </c>
      <c r="C189" s="44">
        <v>41303</v>
      </c>
      <c r="D189" s="14">
        <f>+SUM(B174:B194)</f>
        <v>13251.58</v>
      </c>
    </row>
    <row r="190" spans="1:14" ht="21.75" thickBot="1" x14ac:dyDescent="0.3">
      <c r="A190" s="71">
        <v>456815</v>
      </c>
      <c r="B190" s="89">
        <v>5.39</v>
      </c>
      <c r="C190" s="44">
        <v>41305</v>
      </c>
    </row>
    <row r="191" spans="1:14" ht="21" x14ac:dyDescent="0.25">
      <c r="A191" s="71">
        <v>456817</v>
      </c>
      <c r="B191" s="89">
        <v>199.54</v>
      </c>
      <c r="C191" s="44">
        <v>41305</v>
      </c>
      <c r="D191" s="38" t="s">
        <v>37</v>
      </c>
      <c r="E191" t="s">
        <v>33</v>
      </c>
      <c r="F191" s="73"/>
    </row>
    <row r="192" spans="1:14" ht="21.75" thickBot="1" x14ac:dyDescent="0.3">
      <c r="A192" s="71">
        <v>456818</v>
      </c>
      <c r="B192" s="89">
        <v>54.09</v>
      </c>
      <c r="C192" s="44">
        <v>41305</v>
      </c>
      <c r="D192" s="14">
        <f>+SUM(B139:B194)</f>
        <v>39446.26</v>
      </c>
      <c r="E192" s="75">
        <v>41306</v>
      </c>
      <c r="F192" s="16"/>
      <c r="G192" s="108" t="s">
        <v>48</v>
      </c>
      <c r="H192" s="94" t="s">
        <v>46</v>
      </c>
    </row>
    <row r="193" spans="1:8" ht="21" x14ac:dyDescent="0.35">
      <c r="A193" s="71">
        <v>456844</v>
      </c>
      <c r="B193" s="89">
        <v>2.69</v>
      </c>
      <c r="C193" s="44">
        <v>41305</v>
      </c>
      <c r="D193" s="39" t="s">
        <v>6</v>
      </c>
      <c r="E193" s="113">
        <v>1583.07</v>
      </c>
      <c r="F193" s="113">
        <f>SUM(D194-E193)</f>
        <v>389.24300000000017</v>
      </c>
      <c r="G193" s="109" t="s">
        <v>49</v>
      </c>
      <c r="H193" s="95" t="s">
        <v>45</v>
      </c>
    </row>
    <row r="194" spans="1:8" ht="21.75" thickBot="1" x14ac:dyDescent="0.35">
      <c r="A194" s="76">
        <v>452492</v>
      </c>
      <c r="B194" s="90">
        <v>-349.62</v>
      </c>
      <c r="C194" s="74">
        <v>41278</v>
      </c>
      <c r="D194" s="20">
        <f>D192*0.05</f>
        <v>1972.3130000000001</v>
      </c>
      <c r="E194" s="28" t="s">
        <v>38</v>
      </c>
      <c r="F194" s="72" t="s">
        <v>31</v>
      </c>
      <c r="G194" s="111">
        <v>389.24</v>
      </c>
      <c r="H194" s="96">
        <f>D192*0.04</f>
        <v>1577.8504</v>
      </c>
    </row>
    <row r="195" spans="1:8" ht="21" x14ac:dyDescent="0.25">
      <c r="A195" s="71">
        <v>456932</v>
      </c>
      <c r="B195" s="78">
        <v>-1583.07</v>
      </c>
      <c r="C195" s="44">
        <v>41306</v>
      </c>
    </row>
    <row r="196" spans="1:8" ht="21" x14ac:dyDescent="0.25">
      <c r="A196" s="71">
        <v>456995</v>
      </c>
      <c r="B196" s="89">
        <v>-381.19</v>
      </c>
      <c r="C196" s="44">
        <v>41306</v>
      </c>
    </row>
    <row r="197" spans="1:8" ht="21" x14ac:dyDescent="0.25">
      <c r="A197" s="71">
        <v>458451</v>
      </c>
      <c r="B197" s="89">
        <v>107.4</v>
      </c>
      <c r="C197" s="44">
        <v>41317</v>
      </c>
    </row>
    <row r="198" spans="1:8" ht="21" x14ac:dyDescent="0.25">
      <c r="A198" s="71">
        <v>458551</v>
      </c>
      <c r="B198" s="89">
        <v>20.95</v>
      </c>
      <c r="C198" s="44">
        <v>41317</v>
      </c>
    </row>
    <row r="199" spans="1:8" ht="21" x14ac:dyDescent="0.25">
      <c r="A199" s="71">
        <v>458452</v>
      </c>
      <c r="B199" s="89">
        <v>5.39</v>
      </c>
      <c r="C199" s="44">
        <v>41317</v>
      </c>
    </row>
    <row r="200" spans="1:8" ht="21" x14ac:dyDescent="0.25">
      <c r="A200" s="71">
        <v>458652</v>
      </c>
      <c r="B200" s="89">
        <v>321.60000000000002</v>
      </c>
      <c r="C200" s="44">
        <v>41318</v>
      </c>
    </row>
    <row r="201" spans="1:8" ht="21" x14ac:dyDescent="0.25">
      <c r="A201" s="71">
        <v>458946</v>
      </c>
      <c r="B201" s="89">
        <v>110.82</v>
      </c>
      <c r="C201" s="44">
        <v>41319</v>
      </c>
    </row>
    <row r="202" spans="1:8" ht="21" x14ac:dyDescent="0.25">
      <c r="A202" s="71">
        <v>458947</v>
      </c>
      <c r="B202" s="89">
        <v>1356.85</v>
      </c>
      <c r="C202" s="44">
        <v>41319</v>
      </c>
    </row>
    <row r="203" spans="1:8" ht="21" x14ac:dyDescent="0.25">
      <c r="A203" s="71">
        <v>458949</v>
      </c>
      <c r="B203" s="89">
        <v>174.36</v>
      </c>
      <c r="C203" s="44">
        <v>41319</v>
      </c>
    </row>
    <row r="204" spans="1:8" ht="21" x14ac:dyDescent="0.25">
      <c r="A204" s="71">
        <v>459575</v>
      </c>
      <c r="B204" s="89">
        <v>2110.09</v>
      </c>
      <c r="C204" s="44">
        <v>41324</v>
      </c>
    </row>
    <row r="205" spans="1:8" ht="21" x14ac:dyDescent="0.25">
      <c r="A205" s="71">
        <v>459576</v>
      </c>
      <c r="B205" s="89">
        <v>52.14</v>
      </c>
      <c r="C205" s="44">
        <v>41324</v>
      </c>
    </row>
    <row r="206" spans="1:8" ht="21" x14ac:dyDescent="0.25">
      <c r="A206" s="71">
        <v>459603</v>
      </c>
      <c r="B206" s="89">
        <v>217.76</v>
      </c>
      <c r="C206" s="44">
        <v>41324</v>
      </c>
    </row>
    <row r="207" spans="1:8" ht="21" x14ac:dyDescent="0.25">
      <c r="A207" s="71">
        <v>459917</v>
      </c>
      <c r="B207" s="89">
        <v>699.24</v>
      </c>
      <c r="C207" s="44">
        <v>41326</v>
      </c>
    </row>
    <row r="208" spans="1:8" ht="21" x14ac:dyDescent="0.25">
      <c r="A208" s="71">
        <v>460016</v>
      </c>
      <c r="B208" s="89">
        <v>-12.96</v>
      </c>
      <c r="C208" s="44">
        <v>41327</v>
      </c>
    </row>
    <row r="209" spans="1:4" ht="21" x14ac:dyDescent="0.25">
      <c r="A209" s="71">
        <v>460667</v>
      </c>
      <c r="B209" s="89">
        <v>242.75</v>
      </c>
      <c r="C209" s="44">
        <v>41331</v>
      </c>
    </row>
    <row r="210" spans="1:4" ht="21" x14ac:dyDescent="0.25">
      <c r="A210" s="71">
        <v>460668</v>
      </c>
      <c r="B210" s="89">
        <v>393.11</v>
      </c>
      <c r="C210" s="44">
        <v>41331</v>
      </c>
      <c r="D210" s="91">
        <v>41306</v>
      </c>
    </row>
    <row r="211" spans="1:4" ht="21.75" thickBot="1" x14ac:dyDescent="0.3">
      <c r="A211" s="71">
        <v>460939</v>
      </c>
      <c r="B211" s="89">
        <v>52.14</v>
      </c>
      <c r="C211" s="44">
        <v>41333</v>
      </c>
      <c r="D211" s="14">
        <f>+SUM(B196:B211)</f>
        <v>5470.45</v>
      </c>
    </row>
    <row r="212" spans="1:4" ht="21" x14ac:dyDescent="0.25">
      <c r="A212" s="71">
        <v>461707</v>
      </c>
      <c r="B212" s="89">
        <v>5108.8</v>
      </c>
      <c r="C212" s="44">
        <v>41347</v>
      </c>
    </row>
    <row r="213" spans="1:4" ht="21" x14ac:dyDescent="0.25">
      <c r="A213" s="71">
        <v>461708</v>
      </c>
      <c r="B213" s="89">
        <v>49.2</v>
      </c>
      <c r="C213" s="44">
        <v>41338</v>
      </c>
    </row>
    <row r="214" spans="1:4" ht="21" x14ac:dyDescent="0.25">
      <c r="A214" s="71">
        <v>462140</v>
      </c>
      <c r="B214" s="89">
        <v>43.14</v>
      </c>
      <c r="C214" s="44">
        <v>41340</v>
      </c>
    </row>
    <row r="215" spans="1:4" ht="21" x14ac:dyDescent="0.25">
      <c r="A215" s="71">
        <v>462143</v>
      </c>
      <c r="B215" s="89">
        <v>349.68</v>
      </c>
      <c r="C215" s="44">
        <v>41340</v>
      </c>
    </row>
    <row r="216" spans="1:4" ht="21" x14ac:dyDescent="0.25">
      <c r="A216" s="71">
        <v>462145</v>
      </c>
      <c r="B216" s="89">
        <v>3069.79</v>
      </c>
      <c r="C216" s="44">
        <v>41340</v>
      </c>
    </row>
    <row r="217" spans="1:4" ht="21" x14ac:dyDescent="0.25">
      <c r="A217" s="71">
        <v>462977</v>
      </c>
      <c r="B217" s="89">
        <v>1704.23</v>
      </c>
      <c r="C217" s="44">
        <v>41345</v>
      </c>
    </row>
    <row r="218" spans="1:4" ht="21" x14ac:dyDescent="0.25">
      <c r="A218" s="71">
        <v>462982</v>
      </c>
      <c r="B218" s="89">
        <v>559.51</v>
      </c>
      <c r="C218" s="44">
        <v>41345</v>
      </c>
    </row>
    <row r="219" spans="1:4" ht="21" x14ac:dyDescent="0.25">
      <c r="A219" s="71">
        <v>464132</v>
      </c>
      <c r="B219" s="89">
        <v>1416.58</v>
      </c>
      <c r="C219" s="44">
        <v>41352</v>
      </c>
    </row>
    <row r="220" spans="1:4" ht="21" x14ac:dyDescent="0.25">
      <c r="A220" s="71">
        <v>464164</v>
      </c>
      <c r="B220" s="89">
        <v>104.16</v>
      </c>
      <c r="C220" s="44">
        <v>41352</v>
      </c>
    </row>
    <row r="221" spans="1:4" ht="21" x14ac:dyDescent="0.25">
      <c r="A221" s="71">
        <v>464170</v>
      </c>
      <c r="B221" s="89">
        <v>40.08</v>
      </c>
      <c r="C221" s="44">
        <v>41352</v>
      </c>
    </row>
    <row r="222" spans="1:4" ht="21" x14ac:dyDescent="0.25">
      <c r="A222" s="71">
        <v>464174</v>
      </c>
      <c r="B222" s="89">
        <v>179.72</v>
      </c>
      <c r="C222" s="44">
        <v>41352</v>
      </c>
    </row>
    <row r="223" spans="1:4" ht="21" x14ac:dyDescent="0.25">
      <c r="A223" s="71">
        <v>464517</v>
      </c>
      <c r="B223" s="89">
        <v>1534.9</v>
      </c>
      <c r="C223" s="44">
        <v>41354</v>
      </c>
    </row>
    <row r="224" spans="1:4" ht="21" x14ac:dyDescent="0.25">
      <c r="A224" s="71">
        <v>464517</v>
      </c>
      <c r="B224" s="89">
        <v>559.39</v>
      </c>
      <c r="C224" s="44">
        <v>41354</v>
      </c>
    </row>
    <row r="225" spans="1:4" ht="21" x14ac:dyDescent="0.25">
      <c r="A225" s="71">
        <v>465316</v>
      </c>
      <c r="B225" s="89">
        <v>596.34</v>
      </c>
      <c r="C225" s="44">
        <v>41359</v>
      </c>
    </row>
    <row r="226" spans="1:4" ht="21" x14ac:dyDescent="0.25">
      <c r="A226" s="71">
        <v>465320</v>
      </c>
      <c r="B226" s="89">
        <v>2302.34</v>
      </c>
      <c r="C226" s="44">
        <v>41359</v>
      </c>
    </row>
    <row r="227" spans="1:4" ht="21" x14ac:dyDescent="0.25">
      <c r="A227" s="71">
        <v>465322</v>
      </c>
      <c r="B227" s="89">
        <v>247.84</v>
      </c>
      <c r="C227" s="44">
        <v>41359</v>
      </c>
    </row>
    <row r="228" spans="1:4" ht="21" x14ac:dyDescent="0.25">
      <c r="A228" s="71">
        <v>465318</v>
      </c>
      <c r="B228" s="89">
        <v>-104.16</v>
      </c>
      <c r="C228" s="44">
        <v>41359</v>
      </c>
      <c r="D228" s="91">
        <v>41334</v>
      </c>
    </row>
    <row r="229" spans="1:4" ht="21.75" thickBot="1" x14ac:dyDescent="0.3">
      <c r="A229" s="71">
        <v>465720</v>
      </c>
      <c r="B229" s="89">
        <v>-49.2</v>
      </c>
      <c r="C229" s="44">
        <v>41361</v>
      </c>
      <c r="D229" s="14">
        <f>+SUM(B212:B229)</f>
        <v>17712.34</v>
      </c>
    </row>
    <row r="230" spans="1:4" ht="21" x14ac:dyDescent="0.25">
      <c r="A230" s="71">
        <v>466239</v>
      </c>
      <c r="B230" s="89">
        <v>177.46</v>
      </c>
      <c r="C230" s="44">
        <v>41366</v>
      </c>
    </row>
    <row r="231" spans="1:4" ht="21" x14ac:dyDescent="0.25">
      <c r="A231" s="71">
        <v>466239</v>
      </c>
      <c r="B231" s="89">
        <v>90.57</v>
      </c>
      <c r="C231" s="44">
        <v>41366</v>
      </c>
    </row>
    <row r="232" spans="1:4" ht="21" x14ac:dyDescent="0.25">
      <c r="A232" s="71">
        <v>466239</v>
      </c>
      <c r="B232" s="89">
        <v>107.4</v>
      </c>
      <c r="C232" s="44">
        <v>41366</v>
      </c>
    </row>
    <row r="233" spans="1:4" ht="21" x14ac:dyDescent="0.25">
      <c r="A233" s="71">
        <v>466243</v>
      </c>
      <c r="B233" s="89">
        <v>3952.33</v>
      </c>
      <c r="C233" s="44">
        <v>41366</v>
      </c>
    </row>
    <row r="234" spans="1:4" ht="21" x14ac:dyDescent="0.25">
      <c r="A234" s="71">
        <v>466583</v>
      </c>
      <c r="B234" s="89">
        <v>373.93</v>
      </c>
      <c r="C234" s="44">
        <v>41368</v>
      </c>
    </row>
    <row r="235" spans="1:4" ht="21" x14ac:dyDescent="0.25">
      <c r="A235" s="71">
        <v>466618</v>
      </c>
      <c r="B235" s="89">
        <v>2442.52</v>
      </c>
      <c r="C235" s="44">
        <v>41368</v>
      </c>
    </row>
    <row r="236" spans="1:4" ht="21" x14ac:dyDescent="0.25">
      <c r="A236" s="71">
        <v>467390</v>
      </c>
      <c r="B236" s="89">
        <v>52.17</v>
      </c>
      <c r="C236" s="44">
        <v>41373</v>
      </c>
    </row>
    <row r="237" spans="1:4" ht="21" x14ac:dyDescent="0.25">
      <c r="A237" s="71">
        <v>467456</v>
      </c>
      <c r="B237" s="89">
        <v>69.209999999999994</v>
      </c>
      <c r="C237" s="44">
        <v>41373</v>
      </c>
    </row>
    <row r="238" spans="1:4" ht="21" x14ac:dyDescent="0.25">
      <c r="A238" s="71">
        <v>467456</v>
      </c>
      <c r="B238" s="89">
        <v>4828.66</v>
      </c>
      <c r="C238" s="44">
        <v>41373</v>
      </c>
    </row>
    <row r="239" spans="1:4" ht="21" x14ac:dyDescent="0.25">
      <c r="A239" s="71">
        <v>467860</v>
      </c>
      <c r="B239" s="89">
        <v>851.52</v>
      </c>
      <c r="C239" s="44">
        <v>41375</v>
      </c>
    </row>
    <row r="240" spans="1:4" ht="21" x14ac:dyDescent="0.25">
      <c r="A240" s="71">
        <v>467861</v>
      </c>
      <c r="B240" s="89">
        <v>2825.6</v>
      </c>
      <c r="C240" s="44">
        <v>41375</v>
      </c>
    </row>
    <row r="241" spans="1:8" ht="21" x14ac:dyDescent="0.25">
      <c r="A241" s="71">
        <v>467861</v>
      </c>
      <c r="B241" s="89">
        <v>6907.03</v>
      </c>
      <c r="C241" s="44">
        <v>41375</v>
      </c>
    </row>
    <row r="242" spans="1:8" ht="21" x14ac:dyDescent="0.25">
      <c r="A242" s="71">
        <v>467861</v>
      </c>
      <c r="B242" s="89">
        <v>4604.6899999999996</v>
      </c>
      <c r="C242" s="44">
        <v>41375</v>
      </c>
    </row>
    <row r="243" spans="1:8" ht="21" x14ac:dyDescent="0.25">
      <c r="A243" s="71">
        <v>468658</v>
      </c>
      <c r="B243" s="89">
        <v>873.72</v>
      </c>
      <c r="C243" s="44">
        <v>41380</v>
      </c>
      <c r="D243" s="91">
        <v>41365</v>
      </c>
    </row>
    <row r="244" spans="1:8" ht="21.75" thickBot="1" x14ac:dyDescent="0.3">
      <c r="A244" s="71">
        <v>468660</v>
      </c>
      <c r="B244" s="89">
        <v>878.98</v>
      </c>
      <c r="C244" s="44">
        <v>41380</v>
      </c>
      <c r="D244" s="14">
        <f>+SUM(B230:B249)</f>
        <v>32902.81</v>
      </c>
      <c r="E244" s="37"/>
    </row>
    <row r="245" spans="1:8" ht="21.75" thickBot="1" x14ac:dyDescent="0.3">
      <c r="A245" s="71">
        <v>468661</v>
      </c>
      <c r="B245" s="89">
        <v>619.75</v>
      </c>
      <c r="C245" s="44">
        <v>41380</v>
      </c>
      <c r="E245" s="85" t="s">
        <v>40</v>
      </c>
    </row>
    <row r="246" spans="1:8" ht="21" x14ac:dyDescent="0.25">
      <c r="A246" s="71">
        <v>469051</v>
      </c>
      <c r="B246" s="89">
        <v>465.62</v>
      </c>
      <c r="C246" s="44">
        <v>41382</v>
      </c>
      <c r="D246" s="38" t="s">
        <v>39</v>
      </c>
      <c r="F246" s="73"/>
    </row>
    <row r="247" spans="1:8" ht="21.75" thickBot="1" x14ac:dyDescent="0.3">
      <c r="A247" s="71">
        <v>470147</v>
      </c>
      <c r="B247" s="89">
        <v>84.41</v>
      </c>
      <c r="C247" s="44">
        <v>41389</v>
      </c>
      <c r="D247" s="14">
        <f>+SUM(B196:B249)</f>
        <v>56085.600000000006</v>
      </c>
      <c r="E247" s="75">
        <v>41397</v>
      </c>
      <c r="F247" s="16"/>
      <c r="G247" s="108" t="s">
        <v>48</v>
      </c>
      <c r="H247" s="94" t="s">
        <v>46</v>
      </c>
    </row>
    <row r="248" spans="1:8" ht="21" x14ac:dyDescent="0.35">
      <c r="A248" s="71">
        <v>470948</v>
      </c>
      <c r="B248" s="89">
        <v>2677.56</v>
      </c>
      <c r="C248" s="44">
        <v>41394</v>
      </c>
      <c r="D248" s="39" t="s">
        <v>6</v>
      </c>
      <c r="E248" s="113">
        <v>2760.99</v>
      </c>
      <c r="F248" s="113">
        <f>SUM(D249-E248)</f>
        <v>43.290000000000873</v>
      </c>
      <c r="G248" s="109" t="s">
        <v>49</v>
      </c>
      <c r="H248" s="95" t="s">
        <v>45</v>
      </c>
    </row>
    <row r="249" spans="1:8" ht="21.75" thickBot="1" x14ac:dyDescent="0.35">
      <c r="A249" s="71">
        <v>470969</v>
      </c>
      <c r="B249" s="90">
        <v>19.68</v>
      </c>
      <c r="C249" s="44">
        <v>41394</v>
      </c>
      <c r="D249" s="20">
        <f>D247*0.05</f>
        <v>2804.2800000000007</v>
      </c>
      <c r="E249" s="28" t="s">
        <v>38</v>
      </c>
      <c r="F249" s="72" t="s">
        <v>31</v>
      </c>
      <c r="G249" s="111">
        <v>43.29</v>
      </c>
      <c r="H249" s="96">
        <f>D247*0.04</f>
        <v>2243.4240000000004</v>
      </c>
    </row>
    <row r="250" spans="1:8" ht="21" x14ac:dyDescent="0.25">
      <c r="A250" s="71">
        <v>471501</v>
      </c>
      <c r="B250" s="93">
        <v>-2208.79</v>
      </c>
      <c r="C250" s="44">
        <v>41397</v>
      </c>
    </row>
    <row r="251" spans="1:8" ht="21" x14ac:dyDescent="0.25">
      <c r="A251" s="71">
        <v>471281</v>
      </c>
      <c r="B251" s="89">
        <v>41.66</v>
      </c>
      <c r="C251" s="44">
        <v>41396</v>
      </c>
    </row>
    <row r="252" spans="1:8" ht="21" x14ac:dyDescent="0.25">
      <c r="A252" s="71">
        <v>472227</v>
      </c>
      <c r="B252" s="89">
        <v>928.55</v>
      </c>
      <c r="C252" s="44">
        <v>41403</v>
      </c>
    </row>
    <row r="253" spans="1:8" ht="21" x14ac:dyDescent="0.25">
      <c r="A253" s="71">
        <v>472227</v>
      </c>
      <c r="B253" s="89">
        <v>312.3</v>
      </c>
      <c r="C253" s="44">
        <v>41403</v>
      </c>
    </row>
    <row r="254" spans="1:8" ht="21" x14ac:dyDescent="0.25">
      <c r="A254" s="71">
        <v>472227</v>
      </c>
      <c r="B254" s="89">
        <v>26.93</v>
      </c>
      <c r="C254" s="44">
        <v>41403</v>
      </c>
    </row>
    <row r="255" spans="1:8" ht="21" x14ac:dyDescent="0.25">
      <c r="A255" s="71">
        <v>472959</v>
      </c>
      <c r="B255" s="89">
        <v>42.47</v>
      </c>
      <c r="C255" s="44">
        <v>41408</v>
      </c>
    </row>
    <row r="256" spans="1:8" ht="21" x14ac:dyDescent="0.25">
      <c r="A256" s="71">
        <v>473361</v>
      </c>
      <c r="B256" s="89">
        <v>928.55</v>
      </c>
      <c r="C256" s="44">
        <v>41410</v>
      </c>
    </row>
    <row r="257" spans="1:4" ht="21" x14ac:dyDescent="0.25">
      <c r="A257" s="71">
        <v>473829</v>
      </c>
      <c r="B257" s="89">
        <v>1653.62</v>
      </c>
      <c r="C257" s="44">
        <v>41415</v>
      </c>
    </row>
    <row r="258" spans="1:4" ht="21" x14ac:dyDescent="0.25">
      <c r="A258" s="71">
        <v>474118</v>
      </c>
      <c r="B258" s="89">
        <v>113.7</v>
      </c>
      <c r="C258" s="44">
        <v>41417</v>
      </c>
    </row>
    <row r="259" spans="1:4" ht="21" x14ac:dyDescent="0.25">
      <c r="A259" s="71">
        <v>474118</v>
      </c>
      <c r="B259" s="89">
        <v>44.76</v>
      </c>
      <c r="C259" s="44">
        <v>41417</v>
      </c>
    </row>
    <row r="260" spans="1:4" ht="21" x14ac:dyDescent="0.25">
      <c r="A260" s="71">
        <v>474899</v>
      </c>
      <c r="B260" s="89">
        <v>13.99</v>
      </c>
      <c r="C260" s="44">
        <v>41422</v>
      </c>
    </row>
    <row r="261" spans="1:4" ht="21" x14ac:dyDescent="0.25">
      <c r="A261" s="71">
        <v>474901</v>
      </c>
      <c r="B261" s="89">
        <v>902.49</v>
      </c>
      <c r="C261" s="44">
        <v>41422</v>
      </c>
      <c r="D261" s="91">
        <v>41395</v>
      </c>
    </row>
    <row r="262" spans="1:4" ht="21.75" thickBot="1" x14ac:dyDescent="0.3">
      <c r="A262" s="71">
        <v>472253</v>
      </c>
      <c r="B262" s="89">
        <v>-928.55</v>
      </c>
      <c r="C262" s="44">
        <v>41403</v>
      </c>
      <c r="D262" s="14">
        <f>+SUM(B251:B262)</f>
        <v>4080.4699999999993</v>
      </c>
    </row>
    <row r="263" spans="1:4" ht="21" x14ac:dyDescent="0.25">
      <c r="A263" s="71">
        <v>476245</v>
      </c>
      <c r="B263" s="89">
        <v>613.62</v>
      </c>
      <c r="C263" s="44">
        <v>41431</v>
      </c>
    </row>
    <row r="264" spans="1:4" ht="21" x14ac:dyDescent="0.25">
      <c r="A264" s="71">
        <v>476863</v>
      </c>
      <c r="B264" s="89">
        <v>381.19</v>
      </c>
      <c r="C264" s="44">
        <v>41436</v>
      </c>
    </row>
    <row r="265" spans="1:4" ht="21" x14ac:dyDescent="0.25">
      <c r="A265" s="71">
        <v>476869</v>
      </c>
      <c r="B265" s="89">
        <v>21.3</v>
      </c>
      <c r="C265" s="44">
        <v>41436</v>
      </c>
    </row>
    <row r="266" spans="1:4" ht="21" x14ac:dyDescent="0.25">
      <c r="A266" s="71">
        <v>477874</v>
      </c>
      <c r="B266" s="89">
        <v>4763.96</v>
      </c>
      <c r="C266" s="44">
        <v>41443</v>
      </c>
    </row>
    <row r="267" spans="1:4" ht="21" x14ac:dyDescent="0.25">
      <c r="A267" s="71">
        <v>478214</v>
      </c>
      <c r="B267" s="89">
        <v>327.60000000000002</v>
      </c>
      <c r="C267" s="44">
        <v>41445</v>
      </c>
    </row>
    <row r="268" spans="1:4" ht="21" x14ac:dyDescent="0.25">
      <c r="A268" s="71">
        <v>478829</v>
      </c>
      <c r="B268" s="89">
        <v>47.31</v>
      </c>
      <c r="C268" s="44">
        <v>41450</v>
      </c>
    </row>
    <row r="269" spans="1:4" ht="21" x14ac:dyDescent="0.25">
      <c r="A269" s="71">
        <v>478894</v>
      </c>
      <c r="B269" s="89">
        <v>158.33000000000001</v>
      </c>
      <c r="C269" s="44">
        <v>41451</v>
      </c>
    </row>
    <row r="270" spans="1:4" ht="21" x14ac:dyDescent="0.25">
      <c r="A270" s="71">
        <v>479164</v>
      </c>
      <c r="B270" s="89">
        <v>1544.17</v>
      </c>
      <c r="C270" s="44">
        <v>41452</v>
      </c>
      <c r="D270" s="91">
        <v>41426</v>
      </c>
    </row>
    <row r="271" spans="1:4" ht="21.75" thickBot="1" x14ac:dyDescent="0.3">
      <c r="A271" s="71">
        <v>479184</v>
      </c>
      <c r="B271" s="89">
        <v>11.48</v>
      </c>
      <c r="C271" s="44">
        <v>41453</v>
      </c>
      <c r="D271" s="14">
        <f>+SUM(B263:B271)</f>
        <v>7868.96</v>
      </c>
    </row>
    <row r="272" spans="1:4" ht="21" x14ac:dyDescent="0.25">
      <c r="A272" s="71">
        <v>479951</v>
      </c>
      <c r="B272" s="89">
        <v>46.66</v>
      </c>
      <c r="C272" s="44">
        <v>41459</v>
      </c>
    </row>
    <row r="273" spans="1:8" ht="21" x14ac:dyDescent="0.25">
      <c r="A273" s="71">
        <v>480502</v>
      </c>
      <c r="B273" s="89">
        <v>44.57</v>
      </c>
      <c r="C273" s="44">
        <v>41464</v>
      </c>
    </row>
    <row r="274" spans="1:8" ht="21" x14ac:dyDescent="0.25">
      <c r="A274" s="71">
        <v>480503</v>
      </c>
      <c r="B274" s="89">
        <v>44.88</v>
      </c>
      <c r="C274" s="44">
        <v>41464</v>
      </c>
    </row>
    <row r="275" spans="1:8" ht="21" x14ac:dyDescent="0.25">
      <c r="A275" s="71">
        <v>480504</v>
      </c>
      <c r="B275" s="89">
        <v>320.25</v>
      </c>
      <c r="C275" s="44">
        <v>41464</v>
      </c>
    </row>
    <row r="276" spans="1:8" ht="21" x14ac:dyDescent="0.25">
      <c r="A276" s="71">
        <v>480505</v>
      </c>
      <c r="B276" s="89">
        <v>699.24</v>
      </c>
      <c r="C276" s="44">
        <v>41464</v>
      </c>
    </row>
    <row r="277" spans="1:8" ht="21" x14ac:dyDescent="0.25">
      <c r="A277" s="71">
        <v>480809</v>
      </c>
      <c r="B277" s="89">
        <v>163.72999999999999</v>
      </c>
      <c r="C277" s="44">
        <v>41466</v>
      </c>
    </row>
    <row r="278" spans="1:8" ht="21" x14ac:dyDescent="0.25">
      <c r="A278" s="71">
        <v>480813</v>
      </c>
      <c r="B278" s="89">
        <v>337.63</v>
      </c>
      <c r="C278" s="44">
        <v>41466</v>
      </c>
    </row>
    <row r="279" spans="1:8" ht="21" x14ac:dyDescent="0.25">
      <c r="A279" s="71">
        <v>480816</v>
      </c>
      <c r="B279" s="89">
        <v>105.67</v>
      </c>
      <c r="C279" s="44">
        <v>41466</v>
      </c>
    </row>
    <row r="280" spans="1:8" ht="21" x14ac:dyDescent="0.25">
      <c r="A280" s="71">
        <v>480820</v>
      </c>
      <c r="B280" s="89">
        <v>1928.42</v>
      </c>
      <c r="C280" s="44">
        <v>41466</v>
      </c>
      <c r="D280" s="91">
        <v>41456</v>
      </c>
    </row>
    <row r="281" spans="1:8" ht="21.75" thickBot="1" x14ac:dyDescent="0.3">
      <c r="A281" s="71">
        <v>480823</v>
      </c>
      <c r="B281" s="89">
        <v>399.6</v>
      </c>
      <c r="C281" s="44">
        <v>41466</v>
      </c>
      <c r="D281" s="14">
        <f>+SUM(B272:B286)</f>
        <v>6909.45</v>
      </c>
    </row>
    <row r="282" spans="1:8" ht="21.75" thickBot="1" x14ac:dyDescent="0.3">
      <c r="A282" s="71">
        <v>481415</v>
      </c>
      <c r="B282" s="89">
        <v>496.58</v>
      </c>
      <c r="C282" s="44">
        <v>41471</v>
      </c>
    </row>
    <row r="283" spans="1:8" ht="21" x14ac:dyDescent="0.25">
      <c r="A283" s="71">
        <v>481446</v>
      </c>
      <c r="B283" s="89">
        <v>751.91</v>
      </c>
      <c r="C283" s="44">
        <v>41471</v>
      </c>
      <c r="D283" s="38" t="s">
        <v>41</v>
      </c>
      <c r="E283" t="s">
        <v>43</v>
      </c>
      <c r="F283" s="73"/>
    </row>
    <row r="284" spans="1:8" ht="21.75" thickBot="1" x14ac:dyDescent="0.3">
      <c r="A284" s="71">
        <v>481851</v>
      </c>
      <c r="B284" s="89">
        <v>41.89</v>
      </c>
      <c r="C284" s="44">
        <v>41474</v>
      </c>
      <c r="D284" s="14">
        <f>+SUM(B251:B286)</f>
        <v>18858.879999999997</v>
      </c>
      <c r="E284" s="75"/>
      <c r="F284" s="16"/>
      <c r="G284" s="108" t="s">
        <v>48</v>
      </c>
      <c r="H284" s="94" t="s">
        <v>46</v>
      </c>
    </row>
    <row r="285" spans="1:8" ht="21" x14ac:dyDescent="0.35">
      <c r="A285" s="71">
        <v>482342</v>
      </c>
      <c r="B285" s="89">
        <v>1164.06</v>
      </c>
      <c r="C285" s="44">
        <v>41478</v>
      </c>
      <c r="D285" s="39" t="s">
        <v>6</v>
      </c>
      <c r="E285" s="113">
        <v>942.51</v>
      </c>
      <c r="F285" s="113">
        <f>SUM(D286-E285)</f>
        <v>0.43399999999996908</v>
      </c>
      <c r="G285" s="109" t="s">
        <v>49</v>
      </c>
      <c r="H285" s="95" t="s">
        <v>45</v>
      </c>
    </row>
    <row r="286" spans="1:8" ht="21.75" thickBot="1" x14ac:dyDescent="0.35">
      <c r="A286" s="71">
        <v>482798</v>
      </c>
      <c r="B286" s="90">
        <v>364.36</v>
      </c>
      <c r="C286" s="44">
        <v>41480</v>
      </c>
      <c r="D286" s="20">
        <f>D284*0.05</f>
        <v>942.94399999999996</v>
      </c>
      <c r="E286" s="28" t="s">
        <v>38</v>
      </c>
      <c r="F286" s="72" t="s">
        <v>31</v>
      </c>
      <c r="G286" s="111" t="s">
        <v>50</v>
      </c>
      <c r="H286" s="96">
        <f>D284*0.04</f>
        <v>754.35519999999985</v>
      </c>
    </row>
    <row r="287" spans="1:8" ht="21" x14ac:dyDescent="0.25">
      <c r="A287" s="71">
        <v>483886</v>
      </c>
      <c r="B287" s="78">
        <v>-754.01</v>
      </c>
      <c r="C287" s="44">
        <v>41488</v>
      </c>
    </row>
    <row r="288" spans="1:8" ht="21" x14ac:dyDescent="0.25">
      <c r="A288" s="71">
        <v>483797</v>
      </c>
      <c r="B288" s="92">
        <v>348.12</v>
      </c>
      <c r="C288" s="44">
        <v>41487</v>
      </c>
    </row>
    <row r="289" spans="1:4" ht="21" x14ac:dyDescent="0.25">
      <c r="A289" s="71">
        <v>484660</v>
      </c>
      <c r="B289" s="89">
        <v>364.36</v>
      </c>
      <c r="C289" s="44">
        <v>41494</v>
      </c>
    </row>
    <row r="290" spans="1:4" ht="21" x14ac:dyDescent="0.25">
      <c r="A290" s="71">
        <v>485324</v>
      </c>
      <c r="B290" s="89">
        <v>381.19</v>
      </c>
      <c r="C290" s="44">
        <v>41499</v>
      </c>
    </row>
    <row r="291" spans="1:4" ht="21" x14ac:dyDescent="0.25">
      <c r="A291" s="71">
        <v>486189</v>
      </c>
      <c r="B291" s="89">
        <v>3069.79</v>
      </c>
      <c r="C291" s="44">
        <v>41506</v>
      </c>
    </row>
    <row r="292" spans="1:4" ht="21" x14ac:dyDescent="0.25">
      <c r="A292" s="71">
        <v>486511</v>
      </c>
      <c r="B292" s="89">
        <v>13.99</v>
      </c>
      <c r="C292" s="44">
        <v>41508</v>
      </c>
    </row>
    <row r="293" spans="1:4" ht="21" x14ac:dyDescent="0.25">
      <c r="A293" s="71">
        <v>487151</v>
      </c>
      <c r="B293" s="89">
        <v>1277.9100000000001</v>
      </c>
      <c r="C293" s="44">
        <v>41513</v>
      </c>
    </row>
    <row r="294" spans="1:4" ht="21" x14ac:dyDescent="0.25">
      <c r="A294" s="71">
        <v>487318</v>
      </c>
      <c r="B294" s="89">
        <v>16226.89</v>
      </c>
      <c r="C294" s="44">
        <v>41514</v>
      </c>
    </row>
    <row r="295" spans="1:4" ht="21" x14ac:dyDescent="0.25">
      <c r="A295" s="71">
        <v>487524</v>
      </c>
      <c r="B295" s="89">
        <v>1138.74</v>
      </c>
      <c r="C295" s="44">
        <v>41516</v>
      </c>
      <c r="D295" s="91">
        <v>41487</v>
      </c>
    </row>
    <row r="296" spans="1:4" ht="21.75" thickBot="1" x14ac:dyDescent="0.3">
      <c r="A296" s="71">
        <v>485639</v>
      </c>
      <c r="B296" s="89">
        <v>-44.57</v>
      </c>
      <c r="C296" s="44">
        <v>41501</v>
      </c>
      <c r="D296" s="14">
        <f>+SUM(B288:B296)</f>
        <v>22776.420000000002</v>
      </c>
    </row>
    <row r="297" spans="1:4" ht="21" x14ac:dyDescent="0.25">
      <c r="A297" s="71">
        <v>339</v>
      </c>
      <c r="B297" s="89">
        <v>1696.6</v>
      </c>
      <c r="C297" s="44">
        <v>41522</v>
      </c>
    </row>
    <row r="298" spans="1:4" ht="21" x14ac:dyDescent="0.25">
      <c r="A298" s="71">
        <v>374</v>
      </c>
      <c r="B298" s="89">
        <v>109.8</v>
      </c>
      <c r="C298" s="44">
        <v>41527</v>
      </c>
    </row>
    <row r="299" spans="1:4" ht="21" x14ac:dyDescent="0.25">
      <c r="A299" s="71">
        <v>435</v>
      </c>
      <c r="B299" s="89">
        <v>2048.66</v>
      </c>
      <c r="C299" s="44">
        <v>41529</v>
      </c>
    </row>
    <row r="300" spans="1:4" ht="21" x14ac:dyDescent="0.25">
      <c r="A300" s="71">
        <v>437</v>
      </c>
      <c r="B300" s="89">
        <v>613.62</v>
      </c>
      <c r="C300" s="44">
        <v>41529</v>
      </c>
    </row>
    <row r="301" spans="1:4" ht="21" x14ac:dyDescent="0.25">
      <c r="A301" s="71">
        <v>578</v>
      </c>
      <c r="B301" s="89">
        <v>7673.61</v>
      </c>
      <c r="C301" s="44">
        <v>41537</v>
      </c>
    </row>
    <row r="302" spans="1:4" ht="21" x14ac:dyDescent="0.25">
      <c r="A302" s="71">
        <v>621</v>
      </c>
      <c r="B302" s="89">
        <v>42.47</v>
      </c>
      <c r="C302" s="44">
        <v>41541</v>
      </c>
      <c r="D302" s="104">
        <v>41518</v>
      </c>
    </row>
    <row r="303" spans="1:4" ht="21.75" thickBot="1" x14ac:dyDescent="0.3">
      <c r="A303" s="71">
        <v>487929</v>
      </c>
      <c r="B303" s="89">
        <v>88.5</v>
      </c>
      <c r="C303" s="44">
        <v>41520</v>
      </c>
      <c r="D303" s="14">
        <f>+SUM(B297:B303)</f>
        <v>12273.259999999998</v>
      </c>
    </row>
    <row r="304" spans="1:4" ht="21" x14ac:dyDescent="0.25">
      <c r="A304" s="71">
        <v>723</v>
      </c>
      <c r="B304" s="89">
        <v>846.2</v>
      </c>
      <c r="C304" s="44">
        <v>41549</v>
      </c>
    </row>
    <row r="305" spans="1:4" ht="21" x14ac:dyDescent="0.25">
      <c r="A305" s="71">
        <v>815</v>
      </c>
      <c r="B305" s="89">
        <v>2412.59</v>
      </c>
      <c r="C305" s="44">
        <v>41555</v>
      </c>
    </row>
    <row r="306" spans="1:4" ht="21" x14ac:dyDescent="0.25">
      <c r="A306" s="71">
        <v>818</v>
      </c>
      <c r="B306" s="89">
        <v>3069.13</v>
      </c>
      <c r="C306" s="44">
        <v>41555</v>
      </c>
    </row>
    <row r="307" spans="1:4" ht="21" x14ac:dyDescent="0.25">
      <c r="A307" s="71">
        <v>819</v>
      </c>
      <c r="B307" s="89">
        <v>204.4</v>
      </c>
      <c r="C307" s="44">
        <v>41555</v>
      </c>
    </row>
    <row r="308" spans="1:4" ht="21" x14ac:dyDescent="0.25">
      <c r="A308" s="71">
        <v>870</v>
      </c>
      <c r="B308" s="89">
        <v>81.52</v>
      </c>
      <c r="C308" s="44">
        <v>41557</v>
      </c>
    </row>
    <row r="309" spans="1:4" ht="21" x14ac:dyDescent="0.25">
      <c r="A309" s="71">
        <v>922</v>
      </c>
      <c r="B309" s="89">
        <v>398.4</v>
      </c>
      <c r="C309" s="44">
        <v>41562</v>
      </c>
    </row>
    <row r="310" spans="1:4" ht="21" x14ac:dyDescent="0.25">
      <c r="A310" s="71">
        <v>923</v>
      </c>
      <c r="B310" s="89">
        <v>396.22</v>
      </c>
      <c r="C310" s="44">
        <v>41562</v>
      </c>
    </row>
    <row r="311" spans="1:4" ht="21" x14ac:dyDescent="0.25">
      <c r="A311" s="71">
        <v>1038</v>
      </c>
      <c r="B311" s="89">
        <v>1268.0999999999999</v>
      </c>
      <c r="C311" s="44">
        <v>41569</v>
      </c>
    </row>
    <row r="312" spans="1:4" ht="21" x14ac:dyDescent="0.25">
      <c r="A312" s="71">
        <v>1150</v>
      </c>
      <c r="B312" s="89">
        <v>306.25</v>
      </c>
      <c r="C312" s="44">
        <v>41576</v>
      </c>
    </row>
    <row r="313" spans="1:4" ht="21" x14ac:dyDescent="0.25">
      <c r="A313" s="71">
        <v>1152</v>
      </c>
      <c r="B313" s="89">
        <v>939.8</v>
      </c>
      <c r="C313" s="44">
        <v>41576</v>
      </c>
    </row>
    <row r="314" spans="1:4" ht="21" x14ac:dyDescent="0.25">
      <c r="A314" s="71">
        <v>1153</v>
      </c>
      <c r="B314" s="89">
        <v>813.76</v>
      </c>
      <c r="C314" s="44">
        <v>41576</v>
      </c>
    </row>
    <row r="315" spans="1:4" ht="21" x14ac:dyDescent="0.25">
      <c r="A315" s="71">
        <v>1154</v>
      </c>
      <c r="B315" s="89">
        <v>955.26</v>
      </c>
      <c r="C315" s="44">
        <v>41576</v>
      </c>
    </row>
    <row r="316" spans="1:4" ht="21" x14ac:dyDescent="0.25">
      <c r="A316" s="71">
        <v>1202</v>
      </c>
      <c r="B316" s="89">
        <v>658.88</v>
      </c>
      <c r="C316" s="44">
        <v>41578</v>
      </c>
      <c r="D316" s="91">
        <v>41548</v>
      </c>
    </row>
    <row r="317" spans="1:4" ht="21.75" thickBot="1" x14ac:dyDescent="0.3">
      <c r="A317" s="71">
        <v>1210</v>
      </c>
      <c r="B317" s="89">
        <v>278.35000000000002</v>
      </c>
      <c r="C317" s="44">
        <v>41578</v>
      </c>
      <c r="D317" s="14">
        <f>+SUM(B304:B317)</f>
        <v>12628.859999999999</v>
      </c>
    </row>
    <row r="318" spans="1:4" ht="21" x14ac:dyDescent="0.25">
      <c r="A318" s="71">
        <v>1271</v>
      </c>
      <c r="B318" s="89">
        <v>189.34</v>
      </c>
      <c r="C318" s="44">
        <v>41583</v>
      </c>
    </row>
    <row r="319" spans="1:4" ht="21" x14ac:dyDescent="0.25">
      <c r="A319" s="71">
        <v>1272</v>
      </c>
      <c r="B319" s="89">
        <v>1589.8</v>
      </c>
      <c r="C319" s="44">
        <v>41583</v>
      </c>
    </row>
    <row r="320" spans="1:4" ht="21" x14ac:dyDescent="0.25">
      <c r="A320" s="71">
        <v>1402</v>
      </c>
      <c r="B320" s="89">
        <v>269.75</v>
      </c>
      <c r="C320" s="44">
        <v>41590</v>
      </c>
    </row>
    <row r="321" spans="1:4" ht="21" x14ac:dyDescent="0.25">
      <c r="A321" s="71">
        <v>1469</v>
      </c>
      <c r="B321" s="89">
        <v>295.99</v>
      </c>
      <c r="C321" s="44">
        <v>41592</v>
      </c>
    </row>
    <row r="322" spans="1:4" ht="21" x14ac:dyDescent="0.25">
      <c r="A322" s="71">
        <v>1473</v>
      </c>
      <c r="B322" s="89">
        <v>566.86</v>
      </c>
      <c r="C322" s="44">
        <v>41592</v>
      </c>
    </row>
    <row r="323" spans="1:4" ht="21" x14ac:dyDescent="0.25">
      <c r="A323" s="71">
        <v>1503</v>
      </c>
      <c r="B323" s="89">
        <v>72.599999999999994</v>
      </c>
      <c r="C323" s="44">
        <v>41596</v>
      </c>
    </row>
    <row r="324" spans="1:4" ht="21" x14ac:dyDescent="0.25">
      <c r="A324" s="71">
        <v>1558</v>
      </c>
      <c r="B324" s="89">
        <v>536.78</v>
      </c>
      <c r="C324" s="44">
        <v>41597</v>
      </c>
    </row>
    <row r="325" spans="1:4" ht="21" x14ac:dyDescent="0.25">
      <c r="A325" s="71">
        <v>1559</v>
      </c>
      <c r="B325" s="89">
        <v>7498.98</v>
      </c>
      <c r="C325" s="44">
        <v>41597</v>
      </c>
    </row>
    <row r="326" spans="1:4" ht="21" x14ac:dyDescent="0.25">
      <c r="A326" s="71">
        <v>1636</v>
      </c>
      <c r="B326" s="89">
        <v>40.770000000000003</v>
      </c>
      <c r="C326" s="44">
        <v>41599</v>
      </c>
    </row>
    <row r="327" spans="1:4" ht="21" x14ac:dyDescent="0.25">
      <c r="A327" s="71">
        <v>1637</v>
      </c>
      <c r="B327" s="89">
        <v>165.98</v>
      </c>
      <c r="C327" s="44">
        <v>41599</v>
      </c>
    </row>
    <row r="328" spans="1:4" ht="21" x14ac:dyDescent="0.25">
      <c r="A328" s="71">
        <v>1639</v>
      </c>
      <c r="B328" s="89">
        <v>1171.23</v>
      </c>
      <c r="C328" s="44">
        <v>41599</v>
      </c>
    </row>
    <row r="329" spans="1:4" ht="21" x14ac:dyDescent="0.25">
      <c r="A329" s="71">
        <v>1641</v>
      </c>
      <c r="B329" s="89">
        <v>1018.85</v>
      </c>
      <c r="C329" s="44">
        <v>41599</v>
      </c>
    </row>
    <row r="330" spans="1:4" ht="21" x14ac:dyDescent="0.25">
      <c r="A330" s="71">
        <v>1725</v>
      </c>
      <c r="B330" s="89">
        <v>406.19</v>
      </c>
      <c r="C330" s="44">
        <v>41604</v>
      </c>
    </row>
    <row r="331" spans="1:4" ht="21" x14ac:dyDescent="0.25">
      <c r="A331" s="71">
        <v>1769</v>
      </c>
      <c r="B331" s="89">
        <v>763.73</v>
      </c>
      <c r="C331" s="44">
        <v>41606</v>
      </c>
      <c r="D331" s="91">
        <v>41579</v>
      </c>
    </row>
    <row r="332" spans="1:4" ht="21.75" thickBot="1" x14ac:dyDescent="0.3">
      <c r="A332" s="71">
        <v>1502</v>
      </c>
      <c r="B332" s="89">
        <v>-121</v>
      </c>
      <c r="C332" s="44">
        <v>41596</v>
      </c>
      <c r="D332" s="14">
        <f>+SUM(B318:B332)</f>
        <v>14465.849999999999</v>
      </c>
    </row>
    <row r="333" spans="1:4" ht="21" x14ac:dyDescent="0.25">
      <c r="A333" s="71">
        <v>1851</v>
      </c>
      <c r="B333" s="89">
        <v>10361.76</v>
      </c>
      <c r="C333" s="44">
        <v>41611</v>
      </c>
    </row>
    <row r="334" spans="1:4" ht="21" x14ac:dyDescent="0.25">
      <c r="A334" s="71">
        <v>1852</v>
      </c>
      <c r="B334" s="89">
        <v>659.54</v>
      </c>
      <c r="C334" s="44">
        <v>41611</v>
      </c>
    </row>
    <row r="335" spans="1:4" ht="21" x14ac:dyDescent="0.25">
      <c r="A335" s="71">
        <v>1854</v>
      </c>
      <c r="B335" s="89">
        <v>245.59</v>
      </c>
      <c r="C335" s="44">
        <v>41611</v>
      </c>
    </row>
    <row r="336" spans="1:4" ht="21" x14ac:dyDescent="0.25">
      <c r="A336" s="71">
        <v>1904</v>
      </c>
      <c r="B336" s="89">
        <v>393.12</v>
      </c>
      <c r="C336" s="44">
        <v>41613</v>
      </c>
    </row>
    <row r="337" spans="1:7" ht="21" x14ac:dyDescent="0.25">
      <c r="A337" s="71">
        <v>1905</v>
      </c>
      <c r="B337" s="89">
        <v>346.63</v>
      </c>
      <c r="C337" s="44">
        <v>41613</v>
      </c>
    </row>
    <row r="338" spans="1:7" ht="21" x14ac:dyDescent="0.25">
      <c r="A338" s="71">
        <v>1946</v>
      </c>
      <c r="B338" s="89">
        <v>1126.3699999999999</v>
      </c>
      <c r="C338" s="44">
        <v>41618</v>
      </c>
    </row>
    <row r="339" spans="1:7" ht="21" x14ac:dyDescent="0.25">
      <c r="A339" s="71">
        <v>1948</v>
      </c>
      <c r="B339" s="89">
        <v>716.01</v>
      </c>
      <c r="C339" s="44">
        <v>41618</v>
      </c>
    </row>
    <row r="340" spans="1:7" ht="21" x14ac:dyDescent="0.25">
      <c r="A340" s="71">
        <v>1953</v>
      </c>
      <c r="B340" s="89">
        <v>214.8</v>
      </c>
      <c r="C340" s="44">
        <v>41618</v>
      </c>
    </row>
    <row r="341" spans="1:7" ht="21" x14ac:dyDescent="0.25">
      <c r="A341" s="71">
        <v>2032</v>
      </c>
      <c r="B341" s="89">
        <v>242.75</v>
      </c>
      <c r="C341" s="44">
        <v>41620</v>
      </c>
    </row>
    <row r="342" spans="1:7" ht="21" x14ac:dyDescent="0.25">
      <c r="A342" s="71">
        <v>2098</v>
      </c>
      <c r="B342" s="89">
        <v>717.6</v>
      </c>
      <c r="C342" s="44">
        <v>41625</v>
      </c>
    </row>
    <row r="343" spans="1:7" ht="21.75" thickBot="1" x14ac:dyDescent="0.3">
      <c r="A343" s="71">
        <v>2111</v>
      </c>
      <c r="B343" s="89">
        <v>195.32</v>
      </c>
      <c r="C343" s="44">
        <v>41626</v>
      </c>
    </row>
    <row r="344" spans="1:7" ht="21" x14ac:dyDescent="0.25">
      <c r="A344" s="71">
        <v>2167</v>
      </c>
      <c r="B344" s="89">
        <v>296.39999999999998</v>
      </c>
      <c r="C344" s="44">
        <v>41628</v>
      </c>
      <c r="D344" s="91">
        <v>41609</v>
      </c>
      <c r="E344" s="102" t="s">
        <v>56</v>
      </c>
    </row>
    <row r="345" spans="1:7" ht="21.75" thickBot="1" x14ac:dyDescent="0.3">
      <c r="A345" s="71">
        <v>2173</v>
      </c>
      <c r="B345" s="89">
        <v>481.01</v>
      </c>
      <c r="C345" s="44">
        <v>41628</v>
      </c>
      <c r="D345" s="14">
        <f>+SUM(B333:B345)</f>
        <v>15996.899999999998</v>
      </c>
      <c r="E345" s="103">
        <f>D345+D332+D317+D303++D296+D281+D271+D262+D244+D229+D211+D189</f>
        <v>166337.35</v>
      </c>
      <c r="F345" s="105"/>
      <c r="G345" s="106"/>
    </row>
    <row r="346" spans="1:7" ht="21" x14ac:dyDescent="0.25">
      <c r="A346" s="71">
        <v>2266</v>
      </c>
      <c r="B346" s="89">
        <v>4604.6899999999996</v>
      </c>
      <c r="C346" s="44">
        <v>41641</v>
      </c>
    </row>
    <row r="347" spans="1:7" ht="21" x14ac:dyDescent="0.25">
      <c r="A347" s="71">
        <v>2270</v>
      </c>
      <c r="B347" s="89">
        <v>684</v>
      </c>
      <c r="C347" s="44">
        <v>41641</v>
      </c>
    </row>
    <row r="348" spans="1:7" ht="21" x14ac:dyDescent="0.25">
      <c r="A348" s="71">
        <v>2326</v>
      </c>
      <c r="B348" s="89">
        <v>12</v>
      </c>
      <c r="C348" s="44">
        <v>41646</v>
      </c>
    </row>
    <row r="349" spans="1:7" ht="21" x14ac:dyDescent="0.25">
      <c r="A349" s="71">
        <v>2348</v>
      </c>
      <c r="B349" s="89">
        <v>118.02</v>
      </c>
      <c r="C349" s="44">
        <v>41646</v>
      </c>
    </row>
    <row r="350" spans="1:7" ht="21" x14ac:dyDescent="0.25">
      <c r="A350" s="71">
        <v>2404</v>
      </c>
      <c r="B350" s="89">
        <v>278.89</v>
      </c>
      <c r="C350" s="44">
        <v>41648</v>
      </c>
    </row>
    <row r="351" spans="1:7" ht="21" x14ac:dyDescent="0.25">
      <c r="A351" s="71">
        <v>2405</v>
      </c>
      <c r="B351" s="89">
        <v>1048.8599999999999</v>
      </c>
      <c r="C351" s="44">
        <v>41648</v>
      </c>
    </row>
    <row r="352" spans="1:7" ht="21" x14ac:dyDescent="0.25">
      <c r="A352" s="71">
        <v>2464</v>
      </c>
      <c r="B352" s="89">
        <v>8.9</v>
      </c>
      <c r="C352" s="44">
        <v>41643</v>
      </c>
    </row>
    <row r="353" spans="1:8" ht="21" x14ac:dyDescent="0.25">
      <c r="A353" s="71">
        <v>2533</v>
      </c>
      <c r="B353" s="89">
        <v>286.98</v>
      </c>
      <c r="C353" s="44">
        <v>41646</v>
      </c>
    </row>
    <row r="354" spans="1:8" ht="21" x14ac:dyDescent="0.25">
      <c r="A354" s="71">
        <v>2596</v>
      </c>
      <c r="B354" s="89">
        <v>10.72</v>
      </c>
      <c r="C354" s="44">
        <v>41660</v>
      </c>
    </row>
    <row r="355" spans="1:8" ht="21" x14ac:dyDescent="0.25">
      <c r="A355" s="71">
        <v>2652</v>
      </c>
      <c r="B355" s="89">
        <v>93.06</v>
      </c>
      <c r="C355" s="44">
        <v>41662</v>
      </c>
    </row>
    <row r="356" spans="1:8" ht="21" x14ac:dyDescent="0.25">
      <c r="A356" s="71">
        <v>2653</v>
      </c>
      <c r="B356" s="89">
        <v>496.58</v>
      </c>
      <c r="C356" s="44">
        <v>41662</v>
      </c>
    </row>
    <row r="357" spans="1:8" ht="21" x14ac:dyDescent="0.25">
      <c r="A357" s="71">
        <v>2654</v>
      </c>
      <c r="B357" s="89">
        <v>402.63</v>
      </c>
      <c r="C357" s="44">
        <v>41662</v>
      </c>
      <c r="D357" s="91">
        <v>41640</v>
      </c>
    </row>
    <row r="358" spans="1:8" ht="21.75" thickBot="1" x14ac:dyDescent="0.3">
      <c r="A358" s="71">
        <v>2656</v>
      </c>
      <c r="B358" s="89">
        <v>386.73</v>
      </c>
      <c r="C358" s="44">
        <v>41662</v>
      </c>
      <c r="D358" s="14">
        <f>+SUM(B346:B363)</f>
        <v>10653.970000000001</v>
      </c>
    </row>
    <row r="359" spans="1:8" ht="21.75" thickBot="1" x14ac:dyDescent="0.3">
      <c r="A359" s="71">
        <v>2751</v>
      </c>
      <c r="B359" s="89">
        <v>278.35000000000002</v>
      </c>
      <c r="C359" s="44">
        <v>41667</v>
      </c>
    </row>
    <row r="360" spans="1:8" ht="21" x14ac:dyDescent="0.25">
      <c r="A360" s="71">
        <v>2752</v>
      </c>
      <c r="B360" s="89">
        <v>118.21</v>
      </c>
      <c r="C360" s="44">
        <v>41667</v>
      </c>
      <c r="D360" s="38" t="s">
        <v>44</v>
      </c>
      <c r="E360" t="s">
        <v>43</v>
      </c>
      <c r="F360" s="73"/>
    </row>
    <row r="361" spans="1:8" ht="21.75" thickBot="1" x14ac:dyDescent="0.3">
      <c r="A361" s="71">
        <v>2753</v>
      </c>
      <c r="B361" s="89">
        <v>15.95</v>
      </c>
      <c r="C361" s="44">
        <v>41667</v>
      </c>
      <c r="D361" s="14">
        <f>+SUM(B288:B363)</f>
        <v>88795.26</v>
      </c>
      <c r="E361" s="75">
        <v>41397</v>
      </c>
      <c r="F361" s="16"/>
      <c r="G361" s="108" t="s">
        <v>48</v>
      </c>
      <c r="H361" s="94" t="s">
        <v>46</v>
      </c>
    </row>
    <row r="362" spans="1:8" ht="21" x14ac:dyDescent="0.35">
      <c r="A362" s="71">
        <v>2766</v>
      </c>
      <c r="B362" s="89">
        <v>536.78</v>
      </c>
      <c r="C362" s="44">
        <v>41667</v>
      </c>
      <c r="D362" s="39" t="s">
        <v>6</v>
      </c>
      <c r="E362" s="113">
        <v>4415.71</v>
      </c>
      <c r="F362" s="113">
        <f>SUM(D363-E362)</f>
        <v>24.052999999999884</v>
      </c>
      <c r="G362" s="109" t="s">
        <v>49</v>
      </c>
      <c r="H362" s="95" t="s">
        <v>45</v>
      </c>
    </row>
    <row r="363" spans="1:8" ht="21.75" thickBot="1" x14ac:dyDescent="0.35">
      <c r="A363" s="76">
        <v>2767</v>
      </c>
      <c r="B363" s="90">
        <v>1272.6199999999999</v>
      </c>
      <c r="C363" s="74">
        <v>41667</v>
      </c>
      <c r="D363" s="20">
        <f>D361*0.05</f>
        <v>4439.7629999999999</v>
      </c>
      <c r="E363" s="28" t="s">
        <v>38</v>
      </c>
      <c r="F363" s="72" t="s">
        <v>31</v>
      </c>
      <c r="G363" s="111">
        <v>24.05</v>
      </c>
      <c r="H363" s="96">
        <f>D361*0.04</f>
        <v>3551.8103999999998</v>
      </c>
    </row>
    <row r="364" spans="1:8" ht="21" x14ac:dyDescent="0.25">
      <c r="A364" s="71">
        <v>2840</v>
      </c>
      <c r="B364" s="78">
        <v>-4415.71</v>
      </c>
      <c r="C364" s="44">
        <v>41673</v>
      </c>
      <c r="G364" s="176">
        <f>G29+G138+G194+G249+G363</f>
        <v>1852.8899999999999</v>
      </c>
    </row>
    <row r="365" spans="1:8" ht="21" x14ac:dyDescent="0.25">
      <c r="A365" s="71"/>
      <c r="B365" s="68"/>
      <c r="C365" s="44"/>
      <c r="G365" s="177"/>
    </row>
    <row r="366" spans="1:8" ht="21" x14ac:dyDescent="0.25">
      <c r="A366" s="71"/>
      <c r="B366" s="68"/>
      <c r="C366" s="44"/>
    </row>
    <row r="367" spans="1:8" ht="21" x14ac:dyDescent="0.25">
      <c r="A367" s="71"/>
      <c r="B367" s="68"/>
      <c r="C367" s="44"/>
    </row>
    <row r="368" spans="1:8" ht="21" x14ac:dyDescent="0.25">
      <c r="A368" s="71"/>
      <c r="B368" s="68"/>
      <c r="C368" s="44"/>
    </row>
    <row r="369" spans="1:3" ht="21" x14ac:dyDescent="0.25">
      <c r="A369" s="71"/>
      <c r="B369" s="68"/>
      <c r="C369" s="44"/>
    </row>
    <row r="370" spans="1:3" ht="21" x14ac:dyDescent="0.25">
      <c r="A370" s="71"/>
      <c r="B370" s="68"/>
      <c r="C370" s="44"/>
    </row>
    <row r="371" spans="1:3" ht="21" x14ac:dyDescent="0.25">
      <c r="A371" s="71"/>
      <c r="B371" s="68"/>
      <c r="C371" s="44"/>
    </row>
    <row r="372" spans="1:3" ht="21" x14ac:dyDescent="0.25">
      <c r="A372" s="71"/>
      <c r="B372" s="68"/>
      <c r="C372" s="44"/>
    </row>
    <row r="373" spans="1:3" ht="21" x14ac:dyDescent="0.25">
      <c r="A373" s="71"/>
      <c r="B373" s="68"/>
      <c r="C373" s="44"/>
    </row>
    <row r="374" spans="1:3" ht="21" x14ac:dyDescent="0.25">
      <c r="A374" s="71"/>
      <c r="B374" s="68"/>
      <c r="C374" s="44"/>
    </row>
    <row r="375" spans="1:3" ht="21" x14ac:dyDescent="0.25">
      <c r="A375" s="71"/>
      <c r="B375" s="68"/>
      <c r="C375" s="44"/>
    </row>
    <row r="376" spans="1:3" ht="21" x14ac:dyDescent="0.25">
      <c r="A376" s="71"/>
      <c r="B376" s="68"/>
      <c r="C376" s="44"/>
    </row>
    <row r="377" spans="1:3" ht="21" x14ac:dyDescent="0.25">
      <c r="A377" s="71"/>
      <c r="B377" s="68"/>
      <c r="C377" s="44"/>
    </row>
    <row r="378" spans="1:3" ht="21" x14ac:dyDescent="0.25">
      <c r="A378" s="71"/>
      <c r="B378" s="68"/>
      <c r="C378" s="44"/>
    </row>
    <row r="379" spans="1:3" ht="21" x14ac:dyDescent="0.25">
      <c r="A379" s="71"/>
      <c r="B379" s="68"/>
      <c r="C379" s="44"/>
    </row>
    <row r="380" spans="1:3" ht="21" x14ac:dyDescent="0.25">
      <c r="A380" s="71"/>
      <c r="B380" s="68"/>
      <c r="C380" s="44"/>
    </row>
    <row r="381" spans="1:3" ht="21" x14ac:dyDescent="0.25">
      <c r="A381" s="71"/>
      <c r="B381" s="68"/>
      <c r="C381" s="44"/>
    </row>
    <row r="382" spans="1:3" ht="21" x14ac:dyDescent="0.25">
      <c r="A382" s="71"/>
      <c r="B382" s="68"/>
      <c r="C382" s="44"/>
    </row>
    <row r="383" spans="1:3" ht="21" x14ac:dyDescent="0.25">
      <c r="A383" s="71"/>
      <c r="B383" s="68"/>
      <c r="C383" s="44"/>
    </row>
    <row r="384" spans="1:3" ht="21" x14ac:dyDescent="0.25">
      <c r="A384" s="71"/>
      <c r="B384" s="68"/>
      <c r="C384" s="44"/>
    </row>
    <row r="385" spans="1:3" ht="21" x14ac:dyDescent="0.25">
      <c r="A385" s="71"/>
      <c r="B385" s="68"/>
      <c r="C385" s="44"/>
    </row>
    <row r="386" spans="1:3" ht="21" x14ac:dyDescent="0.25">
      <c r="A386" s="71"/>
      <c r="B386" s="68"/>
      <c r="C386" s="44"/>
    </row>
    <row r="387" spans="1:3" ht="21" x14ac:dyDescent="0.25">
      <c r="A387" s="71"/>
      <c r="B387" s="68"/>
      <c r="C387" s="44"/>
    </row>
    <row r="388" spans="1:3" ht="21" x14ac:dyDescent="0.25">
      <c r="A388" s="71"/>
      <c r="B388" s="68"/>
      <c r="C388" s="44"/>
    </row>
    <row r="389" spans="1:3" ht="21" x14ac:dyDescent="0.25">
      <c r="A389" s="71"/>
      <c r="B389" s="68"/>
      <c r="C389" s="44"/>
    </row>
    <row r="390" spans="1:3" ht="21" x14ac:dyDescent="0.25">
      <c r="A390" s="71"/>
      <c r="B390" s="68"/>
      <c r="C390" s="44"/>
    </row>
    <row r="391" spans="1:3" ht="21" x14ac:dyDescent="0.25">
      <c r="A391" s="71"/>
      <c r="B391" s="68"/>
      <c r="C391" s="44"/>
    </row>
    <row r="392" spans="1:3" ht="21" x14ac:dyDescent="0.25">
      <c r="A392" s="71"/>
      <c r="B392" s="68"/>
      <c r="C392" s="44"/>
    </row>
    <row r="393" spans="1:3" ht="21" x14ac:dyDescent="0.25">
      <c r="A393" s="71"/>
      <c r="B393" s="43">
        <v>21.3</v>
      </c>
      <c r="C393" s="44"/>
    </row>
    <row r="394" spans="1:3" ht="21" x14ac:dyDescent="0.25">
      <c r="A394" s="71"/>
      <c r="B394" s="43"/>
      <c r="C394" s="44"/>
    </row>
    <row r="395" spans="1:3" ht="21" x14ac:dyDescent="0.25">
      <c r="A395" s="42">
        <v>476869</v>
      </c>
      <c r="B395" s="43"/>
      <c r="C395" s="44"/>
    </row>
    <row r="396" spans="1:3" ht="21" x14ac:dyDescent="0.25">
      <c r="A396" s="42"/>
      <c r="B396" s="43"/>
      <c r="C396" s="44"/>
    </row>
    <row r="397" spans="1:3" ht="21" x14ac:dyDescent="0.25">
      <c r="A397" s="42"/>
      <c r="B397" s="43"/>
      <c r="C397" s="44"/>
    </row>
    <row r="398" spans="1:3" ht="21" x14ac:dyDescent="0.25">
      <c r="A398" s="42"/>
      <c r="B398" s="46"/>
      <c r="C398" s="44"/>
    </row>
    <row r="399" spans="1:3" x14ac:dyDescent="0.25">
      <c r="A399" s="45"/>
      <c r="B399" s="48"/>
      <c r="C399" s="77"/>
    </row>
    <row r="400" spans="1:3" x14ac:dyDescent="0.25">
      <c r="A400" s="48"/>
      <c r="C400" s="77"/>
    </row>
    <row r="401" spans="1:3" x14ac:dyDescent="0.25">
      <c r="C401" s="77"/>
    </row>
    <row r="402" spans="1:3" ht="21" x14ac:dyDescent="0.25">
      <c r="B402" s="52"/>
      <c r="C402" s="77"/>
    </row>
    <row r="403" spans="1:3" ht="21" x14ac:dyDescent="0.25">
      <c r="A403" s="51"/>
      <c r="B403" s="52"/>
      <c r="C403" s="77"/>
    </row>
    <row r="404" spans="1:3" ht="21" x14ac:dyDescent="0.25">
      <c r="A404" s="51"/>
      <c r="B404" s="52"/>
      <c r="C404" s="53"/>
    </row>
    <row r="405" spans="1:3" ht="21" x14ac:dyDescent="0.25">
      <c r="A405" s="51"/>
      <c r="B405" s="52"/>
      <c r="C405" s="53"/>
    </row>
    <row r="406" spans="1:3" ht="21" x14ac:dyDescent="0.25">
      <c r="A406" s="51"/>
      <c r="B406" s="52"/>
      <c r="C406" s="53"/>
    </row>
    <row r="407" spans="1:3" ht="21" x14ac:dyDescent="0.25">
      <c r="A407" s="51"/>
      <c r="B407" s="52"/>
      <c r="C407" s="53"/>
    </row>
    <row r="408" spans="1:3" ht="21" x14ac:dyDescent="0.25">
      <c r="A408" s="51"/>
      <c r="B408" s="52"/>
      <c r="C408" s="53"/>
    </row>
    <row r="409" spans="1:3" ht="21" x14ac:dyDescent="0.25">
      <c r="A409" s="51"/>
      <c r="B409" s="52"/>
      <c r="C409" s="53"/>
    </row>
    <row r="410" spans="1:3" ht="21" x14ac:dyDescent="0.25">
      <c r="A410" s="51"/>
      <c r="B410" s="52"/>
      <c r="C410" s="53"/>
    </row>
    <row r="411" spans="1:3" ht="21" x14ac:dyDescent="0.25">
      <c r="A411" s="51"/>
      <c r="B411" s="52"/>
      <c r="C411" s="53"/>
    </row>
    <row r="412" spans="1:3" ht="21" x14ac:dyDescent="0.25">
      <c r="A412" s="51"/>
      <c r="B412" s="52"/>
      <c r="C412" s="53"/>
    </row>
    <row r="413" spans="1:3" ht="21" x14ac:dyDescent="0.25">
      <c r="A413" s="51"/>
      <c r="B413" s="52"/>
      <c r="C413" s="53"/>
    </row>
    <row r="414" spans="1:3" ht="21" x14ac:dyDescent="0.25">
      <c r="A414" s="51"/>
      <c r="B414" s="52"/>
      <c r="C414" s="53"/>
    </row>
    <row r="415" spans="1:3" ht="21" x14ac:dyDescent="0.25">
      <c r="A415" s="51"/>
      <c r="B415" s="52"/>
      <c r="C415" s="53"/>
    </row>
    <row r="416" spans="1:3" ht="21" x14ac:dyDescent="0.25">
      <c r="A416" s="51"/>
      <c r="B416" s="52"/>
      <c r="C416" s="53"/>
    </row>
    <row r="417" spans="1:3" ht="21" x14ac:dyDescent="0.25">
      <c r="A417" s="51"/>
      <c r="B417" s="52"/>
      <c r="C417" s="53"/>
    </row>
    <row r="418" spans="1:3" ht="21" x14ac:dyDescent="0.25">
      <c r="A418" s="51"/>
      <c r="B418" s="52"/>
      <c r="C418" s="53"/>
    </row>
    <row r="419" spans="1:3" ht="21" x14ac:dyDescent="0.25">
      <c r="A419" s="51"/>
      <c r="B419" s="52"/>
      <c r="C419" s="53"/>
    </row>
    <row r="420" spans="1:3" ht="21" x14ac:dyDescent="0.25">
      <c r="A420" s="51"/>
      <c r="B420" s="52"/>
      <c r="C420" s="53"/>
    </row>
    <row r="421" spans="1:3" ht="21" x14ac:dyDescent="0.25">
      <c r="A421" s="51"/>
      <c r="B421" s="52"/>
      <c r="C421" s="53"/>
    </row>
    <row r="422" spans="1:3" ht="21" x14ac:dyDescent="0.25">
      <c r="A422" s="51"/>
      <c r="B422" s="52"/>
      <c r="C422" s="53"/>
    </row>
    <row r="423" spans="1:3" ht="21" x14ac:dyDescent="0.25">
      <c r="A423" s="51"/>
      <c r="B423" s="52"/>
      <c r="C423" s="53"/>
    </row>
    <row r="424" spans="1:3" ht="21" x14ac:dyDescent="0.25">
      <c r="A424" s="51"/>
      <c r="B424" s="52"/>
      <c r="C424" s="53"/>
    </row>
    <row r="425" spans="1:3" ht="21" x14ac:dyDescent="0.25">
      <c r="A425" s="51"/>
      <c r="B425" s="52"/>
      <c r="C425" s="53"/>
    </row>
    <row r="426" spans="1:3" ht="21" x14ac:dyDescent="0.25">
      <c r="A426" s="51"/>
      <c r="B426" s="52"/>
      <c r="C426" s="53"/>
    </row>
    <row r="427" spans="1:3" ht="21" x14ac:dyDescent="0.25">
      <c r="A427" s="51"/>
      <c r="B427" s="52"/>
      <c r="C427" s="53"/>
    </row>
    <row r="428" spans="1:3" ht="21" x14ac:dyDescent="0.25">
      <c r="A428" s="51"/>
      <c r="B428" s="52"/>
      <c r="C428" s="53"/>
    </row>
    <row r="429" spans="1:3" ht="21" x14ac:dyDescent="0.25">
      <c r="A429" s="51"/>
      <c r="B429" s="52"/>
      <c r="C429" s="53"/>
    </row>
    <row r="430" spans="1:3" ht="21" x14ac:dyDescent="0.25">
      <c r="A430" s="51"/>
      <c r="B430" s="52"/>
      <c r="C430" s="53"/>
    </row>
    <row r="431" spans="1:3" ht="21" x14ac:dyDescent="0.25">
      <c r="A431" s="51"/>
      <c r="B431" s="52"/>
      <c r="C431" s="53"/>
    </row>
    <row r="432" spans="1:3" ht="21" x14ac:dyDescent="0.25">
      <c r="A432" s="51"/>
      <c r="B432" s="52"/>
      <c r="C432" s="53"/>
    </row>
    <row r="433" spans="1:3" ht="21" x14ac:dyDescent="0.25">
      <c r="A433" s="51"/>
      <c r="B433" s="52"/>
      <c r="C433" s="53"/>
    </row>
    <row r="434" spans="1:3" ht="21" x14ac:dyDescent="0.25">
      <c r="A434" s="51"/>
      <c r="B434" s="52"/>
      <c r="C434" s="53"/>
    </row>
    <row r="435" spans="1:3" ht="21" x14ac:dyDescent="0.25">
      <c r="A435" s="51"/>
      <c r="B435" s="52"/>
      <c r="C435" s="53"/>
    </row>
    <row r="436" spans="1:3" ht="21" x14ac:dyDescent="0.25">
      <c r="A436" s="51"/>
      <c r="B436" s="52"/>
      <c r="C436" s="53"/>
    </row>
    <row r="437" spans="1:3" ht="21" x14ac:dyDescent="0.25">
      <c r="A437" s="51"/>
      <c r="B437" s="54"/>
      <c r="C437" s="53"/>
    </row>
    <row r="438" spans="1:3" ht="21" x14ac:dyDescent="0.25">
      <c r="A438" s="51"/>
      <c r="B438" s="56"/>
      <c r="C438" s="57"/>
    </row>
    <row r="439" spans="1:3" x14ac:dyDescent="0.25">
      <c r="A439" s="55"/>
      <c r="C439"/>
    </row>
    <row r="440" spans="1:3" x14ac:dyDescent="0.25">
      <c r="C440"/>
    </row>
    <row r="441" spans="1:3" x14ac:dyDescent="0.25">
      <c r="C441"/>
    </row>
    <row r="442" spans="1:3" x14ac:dyDescent="0.25">
      <c r="C442"/>
    </row>
  </sheetData>
  <mergeCells count="1">
    <mergeCell ref="G364:G365"/>
  </mergeCells>
  <printOptions horizontalCentered="1"/>
  <pageMargins left="0.15748031496062992" right="0.15748031496062992" top="0.15748031496062992" bottom="0.15748031496062992" header="0.31496062992125984" footer="0.31496062992125984"/>
  <pageSetup paperSize="5" scale="75" orientation="portrait" r:id="rId1"/>
  <rowBreaks count="6" manualBreakCount="6">
    <brk id="73" max="6" man="1"/>
    <brk id="138" max="6" man="1"/>
    <brk id="194" max="6" man="1"/>
    <brk id="249" max="6" man="1"/>
    <brk id="286" max="6" man="1"/>
    <brk id="34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5"/>
  <sheetViews>
    <sheetView tabSelected="1" view="pageBreakPreview" topLeftCell="A506" zoomScaleNormal="100" zoomScaleSheetLayoutView="100" workbookViewId="0">
      <selection activeCell="A536" sqref="A536"/>
    </sheetView>
  </sheetViews>
  <sheetFormatPr defaultRowHeight="15" x14ac:dyDescent="0.25"/>
  <cols>
    <col min="2" max="2" width="12.5703125" style="119" bestFit="1" customWidth="1"/>
    <col min="3" max="3" width="27.85546875" style="121" bestFit="1" customWidth="1"/>
    <col min="4" max="4" width="29.7109375" customWidth="1"/>
    <col min="5" max="5" width="22.140625" customWidth="1"/>
    <col min="6" max="6" width="23.28515625" customWidth="1"/>
    <col min="7" max="7" width="26.42578125" customWidth="1"/>
    <col min="8" max="8" width="21.42578125" customWidth="1"/>
    <col min="9" max="9" width="6.5703125" customWidth="1"/>
    <col min="10" max="10" width="0.5703125" customWidth="1"/>
  </cols>
  <sheetData>
    <row r="1" spans="1:5" ht="15.75" x14ac:dyDescent="0.25">
      <c r="A1" s="117" t="s">
        <v>1</v>
      </c>
      <c r="B1" s="118" t="s">
        <v>2</v>
      </c>
      <c r="C1" s="120" t="s">
        <v>3</v>
      </c>
    </row>
    <row r="2" spans="1:5" x14ac:dyDescent="0.25">
      <c r="A2">
        <v>2887</v>
      </c>
      <c r="B2" s="119">
        <v>118.21</v>
      </c>
      <c r="C2" s="121">
        <v>41674</v>
      </c>
    </row>
    <row r="3" spans="1:5" x14ac:dyDescent="0.25">
      <c r="A3">
        <v>2887</v>
      </c>
      <c r="B3" s="119">
        <v>139.88</v>
      </c>
      <c r="C3" s="121">
        <v>41674</v>
      </c>
    </row>
    <row r="4" spans="1:5" x14ac:dyDescent="0.25">
      <c r="A4">
        <v>2889</v>
      </c>
      <c r="B4" s="119">
        <v>52.26</v>
      </c>
      <c r="C4" s="121">
        <v>41674</v>
      </c>
    </row>
    <row r="5" spans="1:5" x14ac:dyDescent="0.25">
      <c r="A5">
        <v>2892</v>
      </c>
      <c r="B5" s="119">
        <v>3119.96</v>
      </c>
      <c r="C5" s="121">
        <v>41674</v>
      </c>
    </row>
    <row r="6" spans="1:5" x14ac:dyDescent="0.25">
      <c r="A6">
        <v>2934</v>
      </c>
      <c r="B6" s="119">
        <v>349.62</v>
      </c>
      <c r="C6" s="121">
        <v>41676</v>
      </c>
    </row>
    <row r="7" spans="1:5" x14ac:dyDescent="0.25">
      <c r="A7">
        <v>2957</v>
      </c>
      <c r="B7" s="119">
        <v>104.16</v>
      </c>
      <c r="C7" s="121">
        <v>41676</v>
      </c>
    </row>
    <row r="8" spans="1:5" x14ac:dyDescent="0.25">
      <c r="A8">
        <v>2957</v>
      </c>
      <c r="B8" s="119">
        <v>499.79</v>
      </c>
      <c r="C8" s="121">
        <v>41676</v>
      </c>
    </row>
    <row r="9" spans="1:5" x14ac:dyDescent="0.25">
      <c r="A9">
        <v>3266</v>
      </c>
      <c r="B9" s="119">
        <v>88.5</v>
      </c>
      <c r="C9" s="121">
        <v>41691</v>
      </c>
    </row>
    <row r="10" spans="1:5" x14ac:dyDescent="0.25">
      <c r="A10">
        <v>3340</v>
      </c>
      <c r="B10" s="119">
        <v>195.02</v>
      </c>
      <c r="C10" s="121">
        <v>41695</v>
      </c>
    </row>
    <row r="11" spans="1:5" x14ac:dyDescent="0.25">
      <c r="A11">
        <v>3341</v>
      </c>
      <c r="B11" s="119">
        <v>5731.94</v>
      </c>
      <c r="C11" s="121">
        <v>41695</v>
      </c>
    </row>
    <row r="12" spans="1:5" x14ac:dyDescent="0.25">
      <c r="A12">
        <v>3396</v>
      </c>
      <c r="B12" s="119">
        <v>-109.8</v>
      </c>
      <c r="C12" s="121">
        <v>41697</v>
      </c>
    </row>
    <row r="13" spans="1:5" x14ac:dyDescent="0.25">
      <c r="A13">
        <v>3397</v>
      </c>
      <c r="B13" s="119">
        <v>65.88</v>
      </c>
      <c r="C13" s="121">
        <v>41697</v>
      </c>
      <c r="E13" s="37">
        <f>SUM(B2:B13)</f>
        <v>10355.42</v>
      </c>
    </row>
    <row r="14" spans="1:5" x14ac:dyDescent="0.25">
      <c r="A14">
        <v>3525</v>
      </c>
      <c r="B14" s="119">
        <v>2074</v>
      </c>
      <c r="C14" s="121">
        <v>41702</v>
      </c>
    </row>
    <row r="15" spans="1:5" x14ac:dyDescent="0.25">
      <c r="A15">
        <v>3528</v>
      </c>
      <c r="B15" s="119">
        <v>491.18</v>
      </c>
      <c r="C15" s="121">
        <v>41702</v>
      </c>
    </row>
    <row r="16" spans="1:5" x14ac:dyDescent="0.25">
      <c r="A16">
        <v>3529</v>
      </c>
      <c r="B16" s="119">
        <v>121.37</v>
      </c>
      <c r="C16" s="121">
        <v>41702</v>
      </c>
    </row>
    <row r="17" spans="1:5" x14ac:dyDescent="0.25">
      <c r="A17">
        <v>3549</v>
      </c>
      <c r="B17" s="119">
        <v>206.03</v>
      </c>
      <c r="C17" s="121">
        <v>41703</v>
      </c>
    </row>
    <row r="18" spans="1:5" x14ac:dyDescent="0.25">
      <c r="A18">
        <v>3582</v>
      </c>
      <c r="B18" s="119">
        <v>228</v>
      </c>
      <c r="C18" s="121">
        <v>41705</v>
      </c>
    </row>
    <row r="19" spans="1:5" x14ac:dyDescent="0.25">
      <c r="A19">
        <v>3583</v>
      </c>
      <c r="B19" s="119">
        <v>197.02</v>
      </c>
      <c r="C19" s="121">
        <v>41705</v>
      </c>
    </row>
    <row r="20" spans="1:5" x14ac:dyDescent="0.25">
      <c r="A20">
        <v>3584</v>
      </c>
      <c r="B20" s="119">
        <v>1839.83</v>
      </c>
      <c r="C20" s="121">
        <v>41705</v>
      </c>
    </row>
    <row r="21" spans="1:5" x14ac:dyDescent="0.25">
      <c r="A21">
        <v>3645</v>
      </c>
      <c r="B21" s="119">
        <v>72.599999999999994</v>
      </c>
      <c r="C21" s="121">
        <v>41709</v>
      </c>
    </row>
    <row r="22" spans="1:5" x14ac:dyDescent="0.25">
      <c r="A22">
        <v>3646</v>
      </c>
      <c r="B22" s="119">
        <v>262.92</v>
      </c>
      <c r="C22" s="121">
        <v>41709</v>
      </c>
    </row>
    <row r="23" spans="1:5" x14ac:dyDescent="0.25">
      <c r="A23">
        <v>3647</v>
      </c>
      <c r="B23" s="119">
        <v>880.85</v>
      </c>
      <c r="C23" s="121">
        <v>41709</v>
      </c>
    </row>
    <row r="24" spans="1:5" x14ac:dyDescent="0.25">
      <c r="A24">
        <v>3706</v>
      </c>
      <c r="B24" s="119">
        <v>2851.73</v>
      </c>
      <c r="C24" s="121">
        <v>41712</v>
      </c>
    </row>
    <row r="25" spans="1:5" x14ac:dyDescent="0.25">
      <c r="A25">
        <v>3783</v>
      </c>
      <c r="B25" s="119">
        <v>197.89</v>
      </c>
      <c r="C25" s="121">
        <v>41716</v>
      </c>
    </row>
    <row r="26" spans="1:5" x14ac:dyDescent="0.25">
      <c r="A26">
        <v>3787</v>
      </c>
      <c r="B26" s="119">
        <v>886.91</v>
      </c>
      <c r="C26" s="121">
        <v>41716</v>
      </c>
    </row>
    <row r="27" spans="1:5" x14ac:dyDescent="0.25">
      <c r="A27">
        <v>3846</v>
      </c>
      <c r="B27" s="119">
        <v>365.72</v>
      </c>
      <c r="C27" s="121">
        <v>41718</v>
      </c>
    </row>
    <row r="28" spans="1:5" x14ac:dyDescent="0.25">
      <c r="A28">
        <v>3910</v>
      </c>
      <c r="B28" s="119">
        <v>812.43</v>
      </c>
      <c r="C28" s="121">
        <v>41723</v>
      </c>
    </row>
    <row r="29" spans="1:5" x14ac:dyDescent="0.25">
      <c r="A29">
        <v>3997</v>
      </c>
      <c r="B29" s="119">
        <v>1576.31</v>
      </c>
      <c r="C29" s="121">
        <v>41726</v>
      </c>
      <c r="E29" s="119">
        <f>SUM(B14:B29)</f>
        <v>13064.789999999999</v>
      </c>
    </row>
    <row r="30" spans="1:5" x14ac:dyDescent="0.25">
      <c r="A30">
        <v>4087</v>
      </c>
      <c r="B30" s="119">
        <v>724.49</v>
      </c>
      <c r="C30" s="121">
        <v>41730</v>
      </c>
    </row>
    <row r="31" spans="1:5" x14ac:dyDescent="0.25">
      <c r="A31">
        <v>29470</v>
      </c>
      <c r="B31" s="119">
        <v>195.13</v>
      </c>
      <c r="C31" s="121">
        <v>41724</v>
      </c>
    </row>
    <row r="32" spans="1:5" x14ac:dyDescent="0.25">
      <c r="A32">
        <v>4159</v>
      </c>
      <c r="B32" s="119">
        <v>162.27000000000001</v>
      </c>
      <c r="C32" s="121">
        <v>41732</v>
      </c>
    </row>
    <row r="33" spans="1:5" x14ac:dyDescent="0.25">
      <c r="A33">
        <v>4161</v>
      </c>
      <c r="B33" s="119">
        <v>1149.02</v>
      </c>
      <c r="C33" s="121">
        <v>41732</v>
      </c>
    </row>
    <row r="34" spans="1:5" x14ac:dyDescent="0.25">
      <c r="A34">
        <v>4163</v>
      </c>
      <c r="B34" s="119">
        <v>505.37</v>
      </c>
      <c r="C34" s="121">
        <v>41732</v>
      </c>
    </row>
    <row r="35" spans="1:5" x14ac:dyDescent="0.25">
      <c r="A35">
        <v>4235</v>
      </c>
      <c r="B35" s="119">
        <v>335.48</v>
      </c>
      <c r="C35" s="121">
        <v>41737</v>
      </c>
    </row>
    <row r="36" spans="1:5" x14ac:dyDescent="0.25">
      <c r="A36">
        <v>4237</v>
      </c>
      <c r="B36" s="119">
        <v>1104.7</v>
      </c>
      <c r="C36" s="121">
        <v>41737</v>
      </c>
    </row>
    <row r="37" spans="1:5" x14ac:dyDescent="0.25">
      <c r="A37">
        <v>4239</v>
      </c>
      <c r="B37" s="119">
        <v>7955.89</v>
      </c>
      <c r="C37" s="121">
        <v>41737</v>
      </c>
    </row>
    <row r="38" spans="1:5" x14ac:dyDescent="0.25">
      <c r="A38">
        <v>4332</v>
      </c>
      <c r="B38" s="119">
        <v>1737.36</v>
      </c>
      <c r="C38" s="121">
        <v>41739</v>
      </c>
    </row>
    <row r="39" spans="1:5" x14ac:dyDescent="0.25">
      <c r="A39">
        <v>4394</v>
      </c>
      <c r="B39" s="119">
        <v>62.94</v>
      </c>
      <c r="C39" s="121">
        <v>41744</v>
      </c>
    </row>
    <row r="40" spans="1:5" x14ac:dyDescent="0.25">
      <c r="A40">
        <v>4395</v>
      </c>
      <c r="B40" s="119">
        <v>33.79</v>
      </c>
      <c r="C40" s="121">
        <v>41744</v>
      </c>
    </row>
    <row r="41" spans="1:5" x14ac:dyDescent="0.25">
      <c r="A41">
        <v>4517</v>
      </c>
      <c r="B41" s="119">
        <v>2163.5300000000002</v>
      </c>
      <c r="C41" s="121">
        <v>41751</v>
      </c>
    </row>
    <row r="42" spans="1:5" x14ac:dyDescent="0.25">
      <c r="A42">
        <v>4592</v>
      </c>
      <c r="B42" s="119">
        <v>250.8</v>
      </c>
      <c r="C42" s="121">
        <v>41754</v>
      </c>
    </row>
    <row r="43" spans="1:5" x14ac:dyDescent="0.25">
      <c r="A43">
        <v>4593</v>
      </c>
      <c r="B43" s="119">
        <v>172.96</v>
      </c>
      <c r="C43" s="121">
        <v>41754</v>
      </c>
    </row>
    <row r="44" spans="1:5" x14ac:dyDescent="0.25">
      <c r="A44">
        <v>4682</v>
      </c>
      <c r="B44" s="119">
        <v>848.84</v>
      </c>
      <c r="C44" s="121">
        <v>41758</v>
      </c>
    </row>
    <row r="45" spans="1:5" x14ac:dyDescent="0.25">
      <c r="A45">
        <v>4683</v>
      </c>
      <c r="B45" s="119">
        <v>33.79</v>
      </c>
      <c r="C45" s="121">
        <v>41758</v>
      </c>
    </row>
    <row r="46" spans="1:5" x14ac:dyDescent="0.25">
      <c r="A46">
        <v>4684</v>
      </c>
      <c r="B46" s="119">
        <v>707.36</v>
      </c>
      <c r="C46" s="121">
        <v>41758</v>
      </c>
    </row>
    <row r="47" spans="1:5" x14ac:dyDescent="0.25">
      <c r="A47">
        <v>4685</v>
      </c>
      <c r="B47" s="119">
        <v>323.38</v>
      </c>
      <c r="C47" s="121">
        <v>41758</v>
      </c>
    </row>
    <row r="48" spans="1:5" x14ac:dyDescent="0.25">
      <c r="A48">
        <v>4688</v>
      </c>
      <c r="B48" s="119">
        <v>19.68</v>
      </c>
      <c r="C48" s="121">
        <v>41758</v>
      </c>
      <c r="E48" s="119">
        <f>SUM(B30:B48)</f>
        <v>18486.780000000006</v>
      </c>
    </row>
    <row r="49" spans="1:10" ht="15.75" thickBot="1" x14ac:dyDescent="0.3"/>
    <row r="50" spans="1:10" x14ac:dyDescent="0.25">
      <c r="A50">
        <v>4832</v>
      </c>
      <c r="B50" s="119">
        <v>2109.5700000000002</v>
      </c>
      <c r="C50" s="121">
        <v>41765</v>
      </c>
      <c r="D50" s="38" t="s">
        <v>57</v>
      </c>
      <c r="E50" t="s">
        <v>43</v>
      </c>
      <c r="F50" s="73"/>
    </row>
    <row r="51" spans="1:10" ht="19.5" thickBot="1" x14ac:dyDescent="0.3">
      <c r="D51" s="14">
        <f>SUM(E13:E48)</f>
        <v>41906.990000000005</v>
      </c>
      <c r="E51" s="75">
        <v>41765</v>
      </c>
      <c r="F51" s="16"/>
    </row>
    <row r="52" spans="1:10" ht="21" x14ac:dyDescent="0.35">
      <c r="A52">
        <v>4776</v>
      </c>
      <c r="B52" s="119">
        <v>1273.26</v>
      </c>
      <c r="C52" s="121">
        <v>41761</v>
      </c>
      <c r="D52" s="39" t="s">
        <v>6</v>
      </c>
      <c r="E52" s="113">
        <v>2109.5700000000002</v>
      </c>
      <c r="F52" s="113">
        <f>SUM(D53-E52)</f>
        <v>-14.220000000000255</v>
      </c>
    </row>
    <row r="53" spans="1:10" ht="21.75" thickBot="1" x14ac:dyDescent="0.35">
      <c r="A53">
        <v>4871</v>
      </c>
      <c r="B53" s="119">
        <v>201.21</v>
      </c>
      <c r="C53" s="121">
        <v>41765</v>
      </c>
      <c r="D53" s="122">
        <v>2095.35</v>
      </c>
      <c r="E53" s="28" t="s">
        <v>38</v>
      </c>
      <c r="F53" s="72" t="s">
        <v>31</v>
      </c>
    </row>
    <row r="54" spans="1:10" x14ac:dyDescent="0.25">
      <c r="A54">
        <v>4871</v>
      </c>
      <c r="B54" s="119">
        <v>82.51</v>
      </c>
      <c r="C54" s="121">
        <v>41765</v>
      </c>
    </row>
    <row r="55" spans="1:10" x14ac:dyDescent="0.25">
      <c r="A55">
        <v>4871</v>
      </c>
      <c r="B55" s="119">
        <v>164.64</v>
      </c>
      <c r="C55" s="121">
        <v>41765</v>
      </c>
      <c r="J55" s="73"/>
    </row>
    <row r="56" spans="1:10" x14ac:dyDescent="0.25">
      <c r="A56">
        <v>4873</v>
      </c>
      <c r="B56" s="119">
        <v>277.37</v>
      </c>
      <c r="C56" s="121">
        <v>41765</v>
      </c>
      <c r="J56" s="108"/>
    </row>
    <row r="57" spans="1:10" x14ac:dyDescent="0.25">
      <c r="A57">
        <v>4873</v>
      </c>
      <c r="B57" s="119">
        <v>153.68</v>
      </c>
      <c r="C57" s="121">
        <v>41765</v>
      </c>
      <c r="J57" s="109" t="s">
        <v>49</v>
      </c>
    </row>
    <row r="58" spans="1:10" x14ac:dyDescent="0.25">
      <c r="A58">
        <v>4874</v>
      </c>
      <c r="B58" s="119">
        <v>1238.06</v>
      </c>
      <c r="C58" s="121">
        <v>41765</v>
      </c>
      <c r="J58" s="111">
        <v>24.05</v>
      </c>
    </row>
    <row r="59" spans="1:10" x14ac:dyDescent="0.25">
      <c r="A59">
        <v>4874</v>
      </c>
      <c r="B59" s="119">
        <v>205.06</v>
      </c>
      <c r="C59" s="121">
        <v>41765</v>
      </c>
      <c r="J59" s="176" t="e">
        <f>#REF!+#REF!+#REF!+#REF!+J58</f>
        <v>#REF!</v>
      </c>
    </row>
    <row r="60" spans="1:10" x14ac:dyDescent="0.25">
      <c r="A60">
        <v>4874</v>
      </c>
      <c r="B60" s="119">
        <v>245.59</v>
      </c>
      <c r="C60" s="121">
        <v>41765</v>
      </c>
      <c r="J60" s="177"/>
    </row>
    <row r="61" spans="1:10" x14ac:dyDescent="0.25">
      <c r="A61">
        <v>4874</v>
      </c>
      <c r="B61" s="119">
        <v>663.91</v>
      </c>
      <c r="C61" s="121">
        <v>41765</v>
      </c>
    </row>
    <row r="62" spans="1:10" x14ac:dyDescent="0.25">
      <c r="A62">
        <v>4874</v>
      </c>
      <c r="B62" s="119">
        <v>661.26</v>
      </c>
      <c r="C62" s="121">
        <v>41765</v>
      </c>
    </row>
    <row r="63" spans="1:10" x14ac:dyDescent="0.25">
      <c r="A63">
        <v>4874</v>
      </c>
      <c r="B63" s="119">
        <v>185.69</v>
      </c>
      <c r="C63" s="121">
        <v>41765</v>
      </c>
    </row>
    <row r="64" spans="1:10" x14ac:dyDescent="0.25">
      <c r="A64">
        <v>4874</v>
      </c>
      <c r="B64" s="119">
        <v>179.99</v>
      </c>
      <c r="C64" s="121">
        <v>41765</v>
      </c>
    </row>
    <row r="65" spans="1:3" x14ac:dyDescent="0.25">
      <c r="A65">
        <v>4929</v>
      </c>
      <c r="B65" s="119">
        <v>385.51</v>
      </c>
      <c r="C65" s="121">
        <v>41767</v>
      </c>
    </row>
    <row r="66" spans="1:3" x14ac:dyDescent="0.25">
      <c r="A66">
        <v>4929</v>
      </c>
      <c r="B66" s="119">
        <v>390.25</v>
      </c>
      <c r="C66" s="121">
        <v>41767</v>
      </c>
    </row>
    <row r="67" spans="1:3" x14ac:dyDescent="0.25">
      <c r="A67">
        <v>4929</v>
      </c>
      <c r="B67" s="119">
        <v>691.82</v>
      </c>
      <c r="C67" s="121">
        <v>41767</v>
      </c>
    </row>
    <row r="68" spans="1:3" x14ac:dyDescent="0.25">
      <c r="A68">
        <v>4933</v>
      </c>
      <c r="B68" s="119">
        <v>463.89</v>
      </c>
      <c r="C68" s="121">
        <v>41767</v>
      </c>
    </row>
    <row r="69" spans="1:3" x14ac:dyDescent="0.25">
      <c r="A69">
        <v>4933</v>
      </c>
      <c r="B69" s="119">
        <v>164.64</v>
      </c>
      <c r="C69" s="121">
        <v>41767</v>
      </c>
    </row>
    <row r="70" spans="1:3" x14ac:dyDescent="0.25">
      <c r="A70">
        <v>4933</v>
      </c>
      <c r="B70" s="119">
        <v>212.21</v>
      </c>
      <c r="C70" s="121">
        <v>41767</v>
      </c>
    </row>
    <row r="71" spans="1:3" x14ac:dyDescent="0.25">
      <c r="A71">
        <v>4933</v>
      </c>
      <c r="B71" s="119">
        <v>27.5</v>
      </c>
      <c r="C71" s="121">
        <v>41767</v>
      </c>
    </row>
    <row r="72" spans="1:3" x14ac:dyDescent="0.25">
      <c r="A72">
        <v>4998</v>
      </c>
      <c r="B72" s="119">
        <v>55.37</v>
      </c>
      <c r="C72" s="121">
        <v>41772</v>
      </c>
    </row>
    <row r="73" spans="1:3" x14ac:dyDescent="0.25">
      <c r="A73">
        <v>4998</v>
      </c>
      <c r="B73" s="119">
        <v>776.04</v>
      </c>
      <c r="C73" s="121">
        <v>41772</v>
      </c>
    </row>
    <row r="74" spans="1:3" x14ac:dyDescent="0.25">
      <c r="A74">
        <v>4998</v>
      </c>
      <c r="B74" s="119">
        <v>2302.34</v>
      </c>
      <c r="C74" s="121">
        <v>41772</v>
      </c>
    </row>
    <row r="75" spans="1:3" x14ac:dyDescent="0.25">
      <c r="A75">
        <v>4998</v>
      </c>
      <c r="B75" s="119">
        <v>189.45</v>
      </c>
      <c r="C75" s="121">
        <v>41772</v>
      </c>
    </row>
    <row r="76" spans="1:3" x14ac:dyDescent="0.25">
      <c r="A76">
        <v>5000</v>
      </c>
      <c r="B76" s="119">
        <v>25.01</v>
      </c>
      <c r="C76" s="121">
        <v>41772</v>
      </c>
    </row>
    <row r="77" spans="1:3" x14ac:dyDescent="0.25">
      <c r="A77">
        <v>5067</v>
      </c>
      <c r="B77" s="119">
        <v>19.510000000000002</v>
      </c>
      <c r="C77" s="121">
        <v>41774</v>
      </c>
    </row>
    <row r="78" spans="1:3" x14ac:dyDescent="0.25">
      <c r="A78">
        <v>5084</v>
      </c>
      <c r="B78" s="119">
        <v>313.56</v>
      </c>
      <c r="C78" s="121">
        <v>41775</v>
      </c>
    </row>
    <row r="79" spans="1:3" x14ac:dyDescent="0.25">
      <c r="A79">
        <v>5153</v>
      </c>
      <c r="B79" s="119">
        <v>0</v>
      </c>
      <c r="C79" s="121">
        <v>41779</v>
      </c>
    </row>
    <row r="80" spans="1:3" x14ac:dyDescent="0.25">
      <c r="A80">
        <v>5153</v>
      </c>
      <c r="B80" s="119">
        <v>636.63</v>
      </c>
      <c r="C80" s="121">
        <v>41779</v>
      </c>
    </row>
    <row r="81" spans="1:3" x14ac:dyDescent="0.25">
      <c r="A81">
        <v>5153</v>
      </c>
      <c r="B81" s="119">
        <v>987.84</v>
      </c>
      <c r="C81" s="121">
        <v>41779</v>
      </c>
    </row>
    <row r="82" spans="1:3" x14ac:dyDescent="0.25">
      <c r="A82">
        <v>5153</v>
      </c>
      <c r="B82" s="119">
        <v>402.42</v>
      </c>
      <c r="C82" s="121">
        <v>41779</v>
      </c>
    </row>
    <row r="83" spans="1:3" x14ac:dyDescent="0.25">
      <c r="A83">
        <v>5153</v>
      </c>
      <c r="B83" s="119">
        <v>435.4</v>
      </c>
      <c r="C83" s="121">
        <v>41779</v>
      </c>
    </row>
    <row r="84" spans="1:3" x14ac:dyDescent="0.25">
      <c r="A84">
        <v>5153</v>
      </c>
      <c r="B84" s="119">
        <v>466.61</v>
      </c>
      <c r="C84" s="121">
        <v>41779</v>
      </c>
    </row>
    <row r="85" spans="1:3" x14ac:dyDescent="0.25">
      <c r="A85">
        <v>5153</v>
      </c>
      <c r="B85" s="119">
        <v>493.86</v>
      </c>
      <c r="C85" s="121">
        <v>41779</v>
      </c>
    </row>
    <row r="86" spans="1:3" x14ac:dyDescent="0.25">
      <c r="A86">
        <v>5153</v>
      </c>
      <c r="B86" s="119">
        <v>307.61</v>
      </c>
      <c r="C86" s="121">
        <v>41779</v>
      </c>
    </row>
    <row r="87" spans="1:3" x14ac:dyDescent="0.25">
      <c r="A87">
        <v>5153</v>
      </c>
      <c r="B87" s="119">
        <v>414</v>
      </c>
      <c r="C87" s="121">
        <v>41779</v>
      </c>
    </row>
    <row r="88" spans="1:3" x14ac:dyDescent="0.25">
      <c r="A88">
        <v>5195</v>
      </c>
      <c r="B88" s="119">
        <v>111.3</v>
      </c>
      <c r="C88" s="121">
        <v>41781</v>
      </c>
    </row>
    <row r="89" spans="1:3" x14ac:dyDescent="0.25">
      <c r="A89">
        <v>5195</v>
      </c>
      <c r="B89" s="119">
        <v>201.21</v>
      </c>
      <c r="C89" s="121">
        <v>41781</v>
      </c>
    </row>
    <row r="90" spans="1:3" x14ac:dyDescent="0.25">
      <c r="A90">
        <v>5289</v>
      </c>
      <c r="B90" s="119">
        <v>82.51</v>
      </c>
      <c r="C90" s="121">
        <v>41786</v>
      </c>
    </row>
    <row r="91" spans="1:3" x14ac:dyDescent="0.25">
      <c r="A91">
        <v>5291</v>
      </c>
      <c r="B91" s="119">
        <v>368.05</v>
      </c>
      <c r="C91" s="121">
        <v>41786</v>
      </c>
    </row>
    <row r="92" spans="1:3" x14ac:dyDescent="0.25">
      <c r="A92">
        <v>5330</v>
      </c>
      <c r="B92" s="119">
        <v>28.08</v>
      </c>
      <c r="C92" s="121">
        <v>41788</v>
      </c>
    </row>
    <row r="93" spans="1:3" x14ac:dyDescent="0.25">
      <c r="A93">
        <v>5330</v>
      </c>
      <c r="B93" s="119">
        <v>5.21</v>
      </c>
      <c r="C93" s="121">
        <v>41788</v>
      </c>
    </row>
    <row r="94" spans="1:3" x14ac:dyDescent="0.25">
      <c r="A94">
        <v>5362</v>
      </c>
      <c r="B94" s="119">
        <v>216.36</v>
      </c>
      <c r="C94" s="121">
        <v>41788</v>
      </c>
    </row>
    <row r="95" spans="1:3" x14ac:dyDescent="0.25">
      <c r="A95">
        <v>5362</v>
      </c>
      <c r="B95" s="119">
        <v>174.69</v>
      </c>
      <c r="C95" s="121">
        <v>41788</v>
      </c>
    </row>
    <row r="96" spans="1:3" x14ac:dyDescent="0.25">
      <c r="A96">
        <v>5362</v>
      </c>
      <c r="B96" s="119">
        <v>189.45</v>
      </c>
      <c r="C96" s="121">
        <v>41788</v>
      </c>
    </row>
    <row r="97" spans="1:5" x14ac:dyDescent="0.25">
      <c r="A97">
        <v>5362</v>
      </c>
      <c r="B97" s="119">
        <v>2302.34</v>
      </c>
      <c r="C97" s="121">
        <v>41788</v>
      </c>
    </row>
    <row r="98" spans="1:5" x14ac:dyDescent="0.25">
      <c r="A98">
        <v>5362</v>
      </c>
      <c r="B98" s="119">
        <v>89.88</v>
      </c>
      <c r="C98" s="121">
        <v>41788</v>
      </c>
    </row>
    <row r="99" spans="1:5" x14ac:dyDescent="0.25">
      <c r="A99">
        <v>5362</v>
      </c>
      <c r="B99" s="119">
        <v>26.35</v>
      </c>
      <c r="C99" s="121">
        <v>41788</v>
      </c>
    </row>
    <row r="100" spans="1:5" x14ac:dyDescent="0.25">
      <c r="A100">
        <v>5362</v>
      </c>
      <c r="B100" s="119">
        <v>1273.26</v>
      </c>
      <c r="C100" s="121">
        <v>41788</v>
      </c>
    </row>
    <row r="101" spans="1:5" x14ac:dyDescent="0.25">
      <c r="A101">
        <v>5362</v>
      </c>
      <c r="B101" s="119">
        <v>29.52</v>
      </c>
      <c r="C101" s="121">
        <v>41788</v>
      </c>
    </row>
    <row r="102" spans="1:5" x14ac:dyDescent="0.25">
      <c r="A102">
        <v>5362</v>
      </c>
      <c r="B102" s="119">
        <v>543.9</v>
      </c>
      <c r="C102" s="121">
        <v>41788</v>
      </c>
    </row>
    <row r="103" spans="1:5" x14ac:dyDescent="0.25">
      <c r="A103">
        <v>5362</v>
      </c>
      <c r="B103" s="119">
        <v>72.599999999999994</v>
      </c>
      <c r="C103" s="121">
        <v>41788</v>
      </c>
      <c r="D103" s="37"/>
      <c r="E103" s="37">
        <f>SUM(B52:B103)</f>
        <v>21408.41</v>
      </c>
    </row>
    <row r="104" spans="1:5" x14ac:dyDescent="0.25">
      <c r="A104">
        <v>5434</v>
      </c>
      <c r="B104" s="119">
        <v>72.599999999999994</v>
      </c>
      <c r="C104" s="121">
        <v>41793</v>
      </c>
    </row>
    <row r="105" spans="1:5" x14ac:dyDescent="0.25">
      <c r="A105">
        <v>5518</v>
      </c>
      <c r="B105" s="119">
        <v>2546.5100000000002</v>
      </c>
      <c r="C105" s="121">
        <v>41795</v>
      </c>
    </row>
    <row r="106" spans="1:5" x14ac:dyDescent="0.25">
      <c r="A106">
        <v>5518</v>
      </c>
      <c r="B106" s="119">
        <v>239.05</v>
      </c>
      <c r="C106" s="121">
        <v>41795</v>
      </c>
    </row>
    <row r="107" spans="1:5" x14ac:dyDescent="0.25">
      <c r="A107">
        <v>5518</v>
      </c>
      <c r="B107" s="119">
        <v>224.74</v>
      </c>
      <c r="C107" s="121">
        <v>41795</v>
      </c>
    </row>
    <row r="108" spans="1:5" x14ac:dyDescent="0.25">
      <c r="A108">
        <v>5519</v>
      </c>
      <c r="B108" s="119">
        <v>878.98</v>
      </c>
      <c r="C108" s="121">
        <v>41065</v>
      </c>
    </row>
    <row r="109" spans="1:5" x14ac:dyDescent="0.25">
      <c r="A109">
        <v>5519</v>
      </c>
      <c r="B109" s="119">
        <v>928.55</v>
      </c>
      <c r="C109" s="121">
        <v>41065</v>
      </c>
    </row>
    <row r="110" spans="1:5" x14ac:dyDescent="0.25">
      <c r="A110">
        <v>5519</v>
      </c>
      <c r="B110" s="119">
        <v>536.78</v>
      </c>
      <c r="C110" s="121">
        <v>41795</v>
      </c>
    </row>
    <row r="111" spans="1:5" x14ac:dyDescent="0.25">
      <c r="A111">
        <v>5519</v>
      </c>
      <c r="B111" s="119">
        <v>39.53</v>
      </c>
      <c r="C111" s="121">
        <v>41795</v>
      </c>
    </row>
    <row r="112" spans="1:5" x14ac:dyDescent="0.25">
      <c r="A112">
        <v>5519</v>
      </c>
      <c r="B112" s="119">
        <v>37.08</v>
      </c>
      <c r="C112" s="121">
        <v>41795</v>
      </c>
    </row>
    <row r="113" spans="1:3" x14ac:dyDescent="0.25">
      <c r="A113">
        <v>5583</v>
      </c>
      <c r="B113" s="119">
        <v>72.599999999999994</v>
      </c>
      <c r="C113" s="121">
        <v>41800</v>
      </c>
    </row>
    <row r="114" spans="1:3" x14ac:dyDescent="0.25">
      <c r="A114">
        <v>5584</v>
      </c>
      <c r="B114" s="119">
        <v>245.59</v>
      </c>
      <c r="C114" s="121">
        <v>41800</v>
      </c>
    </row>
    <row r="115" spans="1:3" x14ac:dyDescent="0.25">
      <c r="A115">
        <v>5584</v>
      </c>
      <c r="B115" s="119">
        <v>776.04</v>
      </c>
      <c r="C115" s="121">
        <v>41800</v>
      </c>
    </row>
    <row r="116" spans="1:3" x14ac:dyDescent="0.25">
      <c r="A116">
        <v>5584</v>
      </c>
      <c r="B116" s="119">
        <v>372.98</v>
      </c>
      <c r="C116" s="121">
        <v>41800</v>
      </c>
    </row>
    <row r="117" spans="1:3" x14ac:dyDescent="0.25">
      <c r="A117">
        <v>5584</v>
      </c>
      <c r="B117" s="119">
        <v>203.29</v>
      </c>
      <c r="C117" s="121">
        <v>41800</v>
      </c>
    </row>
    <row r="118" spans="1:3" x14ac:dyDescent="0.25">
      <c r="A118">
        <v>5752</v>
      </c>
      <c r="B118" s="119">
        <v>70.7</v>
      </c>
      <c r="C118" s="121">
        <v>41807</v>
      </c>
    </row>
    <row r="119" spans="1:3" x14ac:dyDescent="0.25">
      <c r="A119">
        <v>5925</v>
      </c>
      <c r="B119" s="119">
        <v>412.56</v>
      </c>
      <c r="C119" s="121">
        <v>41814</v>
      </c>
    </row>
    <row r="120" spans="1:3" x14ac:dyDescent="0.25">
      <c r="A120">
        <v>5925</v>
      </c>
      <c r="B120" s="119">
        <v>307.61</v>
      </c>
      <c r="C120" s="121">
        <v>41814</v>
      </c>
    </row>
    <row r="121" spans="1:3" x14ac:dyDescent="0.25">
      <c r="A121">
        <v>5928</v>
      </c>
      <c r="B121" s="119">
        <v>55.37</v>
      </c>
      <c r="C121" s="121">
        <v>41814</v>
      </c>
    </row>
    <row r="122" spans="1:3" x14ac:dyDescent="0.25">
      <c r="A122">
        <v>5928</v>
      </c>
      <c r="B122" s="119">
        <v>388.33</v>
      </c>
      <c r="C122" s="121">
        <v>41814</v>
      </c>
    </row>
    <row r="123" spans="1:3" x14ac:dyDescent="0.25">
      <c r="A123">
        <v>5928</v>
      </c>
      <c r="B123" s="119">
        <v>72.459999999999994</v>
      </c>
      <c r="C123" s="121">
        <v>41814</v>
      </c>
    </row>
    <row r="124" spans="1:3" x14ac:dyDescent="0.25">
      <c r="A124">
        <v>5928</v>
      </c>
      <c r="B124" s="119">
        <v>359.69</v>
      </c>
      <c r="C124" s="121">
        <v>41814</v>
      </c>
    </row>
    <row r="125" spans="1:3" x14ac:dyDescent="0.25">
      <c r="A125">
        <v>5928</v>
      </c>
      <c r="B125" s="119">
        <v>88.73</v>
      </c>
      <c r="C125" s="121">
        <v>41814</v>
      </c>
    </row>
    <row r="126" spans="1:3" x14ac:dyDescent="0.25">
      <c r="A126">
        <v>5928</v>
      </c>
      <c r="B126" s="119">
        <v>231.38</v>
      </c>
      <c r="C126" s="121">
        <v>41814</v>
      </c>
    </row>
    <row r="127" spans="1:3" x14ac:dyDescent="0.25">
      <c r="A127">
        <v>5928</v>
      </c>
      <c r="B127" s="119">
        <v>17.95</v>
      </c>
      <c r="C127" s="121">
        <v>41814</v>
      </c>
    </row>
    <row r="128" spans="1:3" x14ac:dyDescent="0.25">
      <c r="A128">
        <v>5928</v>
      </c>
      <c r="B128" s="119">
        <v>68.349999999999994</v>
      </c>
      <c r="C128" s="121">
        <v>41814</v>
      </c>
    </row>
    <row r="129" spans="1:3" x14ac:dyDescent="0.25">
      <c r="A129">
        <v>5928</v>
      </c>
      <c r="B129" s="119">
        <v>85.44</v>
      </c>
      <c r="C129" s="121">
        <v>41814</v>
      </c>
    </row>
    <row r="130" spans="1:3" x14ac:dyDescent="0.25">
      <c r="A130">
        <v>5928</v>
      </c>
      <c r="B130" s="119">
        <v>270.45</v>
      </c>
      <c r="C130" s="121">
        <v>41814</v>
      </c>
    </row>
    <row r="131" spans="1:3" x14ac:dyDescent="0.25">
      <c r="A131">
        <v>5928</v>
      </c>
      <c r="B131" s="119">
        <v>1085.02</v>
      </c>
      <c r="C131" s="121">
        <v>41814</v>
      </c>
    </row>
    <row r="132" spans="1:3" x14ac:dyDescent="0.25">
      <c r="A132">
        <v>5928</v>
      </c>
      <c r="B132" s="119">
        <v>194.62</v>
      </c>
      <c r="C132" s="121">
        <v>41814</v>
      </c>
    </row>
    <row r="133" spans="1:3" x14ac:dyDescent="0.25">
      <c r="A133">
        <v>5928</v>
      </c>
      <c r="B133" s="119">
        <v>203.26</v>
      </c>
      <c r="C133" s="121">
        <v>41814</v>
      </c>
    </row>
    <row r="134" spans="1:3" x14ac:dyDescent="0.25">
      <c r="A134">
        <v>5928</v>
      </c>
      <c r="B134" s="119">
        <v>232.22</v>
      </c>
      <c r="C134" s="121">
        <v>41814</v>
      </c>
    </row>
    <row r="135" spans="1:3" x14ac:dyDescent="0.25">
      <c r="A135">
        <v>5928</v>
      </c>
      <c r="B135" s="119">
        <v>176.1</v>
      </c>
      <c r="C135" s="121">
        <v>41814</v>
      </c>
    </row>
    <row r="136" spans="1:3" x14ac:dyDescent="0.25">
      <c r="A136">
        <v>5928</v>
      </c>
      <c r="B136" s="119">
        <v>201.65</v>
      </c>
      <c r="C136" s="121">
        <v>41814</v>
      </c>
    </row>
    <row r="137" spans="1:3" x14ac:dyDescent="0.25">
      <c r="A137">
        <v>5929</v>
      </c>
      <c r="B137" s="119">
        <v>133.63</v>
      </c>
      <c r="C137" s="121">
        <v>41814</v>
      </c>
    </row>
    <row r="138" spans="1:3" x14ac:dyDescent="0.25">
      <c r="A138">
        <v>5929</v>
      </c>
      <c r="B138" s="119">
        <v>94.77</v>
      </c>
      <c r="C138" s="121">
        <v>41814</v>
      </c>
    </row>
    <row r="139" spans="1:3" x14ac:dyDescent="0.25">
      <c r="A139">
        <v>5995</v>
      </c>
      <c r="B139" s="119">
        <v>192.76</v>
      </c>
      <c r="C139" s="121">
        <v>41816</v>
      </c>
    </row>
    <row r="140" spans="1:3" x14ac:dyDescent="0.25">
      <c r="A140">
        <v>5995</v>
      </c>
      <c r="B140" s="119">
        <v>208.93</v>
      </c>
      <c r="C140" s="121">
        <v>41816</v>
      </c>
    </row>
    <row r="141" spans="1:3" x14ac:dyDescent="0.25">
      <c r="A141">
        <v>5997</v>
      </c>
      <c r="B141" s="119">
        <v>194.16</v>
      </c>
      <c r="C141" s="121">
        <v>41816</v>
      </c>
    </row>
    <row r="142" spans="1:3" x14ac:dyDescent="0.25">
      <c r="A142">
        <v>6052</v>
      </c>
      <c r="B142" s="119">
        <v>177.46</v>
      </c>
      <c r="C142" s="121">
        <v>41820</v>
      </c>
    </row>
    <row r="143" spans="1:3" x14ac:dyDescent="0.25">
      <c r="A143">
        <v>6057</v>
      </c>
      <c r="B143" s="119">
        <v>13.15</v>
      </c>
      <c r="C143" s="121">
        <v>41820</v>
      </c>
    </row>
    <row r="144" spans="1:3" x14ac:dyDescent="0.25">
      <c r="A144">
        <v>6057</v>
      </c>
      <c r="B144" s="119">
        <v>41.28</v>
      </c>
      <c r="C144" s="121">
        <v>41820</v>
      </c>
    </row>
    <row r="145" spans="1:5" x14ac:dyDescent="0.25">
      <c r="A145">
        <v>5409</v>
      </c>
      <c r="B145" s="119">
        <v>-29.52</v>
      </c>
      <c r="C145" s="121">
        <v>41793</v>
      </c>
      <c r="E145" s="37">
        <f>SUM(B104:B145)</f>
        <v>12722.830000000002</v>
      </c>
    </row>
    <row r="146" spans="1:5" x14ac:dyDescent="0.25">
      <c r="A146">
        <v>6127</v>
      </c>
      <c r="B146" s="119">
        <v>4604.6899999999996</v>
      </c>
      <c r="C146" s="121">
        <v>41824</v>
      </c>
    </row>
    <row r="147" spans="1:5" x14ac:dyDescent="0.25">
      <c r="A147">
        <v>6127</v>
      </c>
      <c r="B147" s="119">
        <v>4604.6899999999996</v>
      </c>
      <c r="C147" s="121">
        <v>41824</v>
      </c>
    </row>
    <row r="148" spans="1:5" x14ac:dyDescent="0.25">
      <c r="A148">
        <v>6127</v>
      </c>
      <c r="B148" s="119">
        <v>1412.8</v>
      </c>
      <c r="C148" s="121">
        <v>41824</v>
      </c>
    </row>
    <row r="149" spans="1:5" x14ac:dyDescent="0.25">
      <c r="A149">
        <v>6225</v>
      </c>
      <c r="B149" s="119">
        <v>389.23</v>
      </c>
      <c r="C149" s="121">
        <v>41828</v>
      </c>
    </row>
    <row r="150" spans="1:5" x14ac:dyDescent="0.25">
      <c r="A150">
        <v>6225</v>
      </c>
      <c r="B150" s="119">
        <v>528.29999999999995</v>
      </c>
      <c r="C150" s="121">
        <v>41828</v>
      </c>
    </row>
    <row r="151" spans="1:5" x14ac:dyDescent="0.25">
      <c r="A151">
        <v>6226</v>
      </c>
      <c r="B151" s="119">
        <v>72.599999999999994</v>
      </c>
      <c r="C151" s="121">
        <v>41828</v>
      </c>
    </row>
    <row r="152" spans="1:5" x14ac:dyDescent="0.25">
      <c r="A152">
        <v>6227</v>
      </c>
      <c r="B152" s="119">
        <v>192.76</v>
      </c>
      <c r="C152" s="121">
        <v>41828</v>
      </c>
    </row>
    <row r="153" spans="1:5" x14ac:dyDescent="0.25">
      <c r="A153">
        <v>6227</v>
      </c>
      <c r="B153" s="119">
        <v>94.77</v>
      </c>
      <c r="C153" s="121">
        <v>41828</v>
      </c>
    </row>
    <row r="154" spans="1:5" x14ac:dyDescent="0.25">
      <c r="A154">
        <v>6227</v>
      </c>
      <c r="B154" s="119">
        <v>463.89</v>
      </c>
      <c r="C154" s="121">
        <v>41828</v>
      </c>
    </row>
    <row r="155" spans="1:5" x14ac:dyDescent="0.25">
      <c r="A155">
        <v>6228</v>
      </c>
      <c r="B155" s="119">
        <v>83.05</v>
      </c>
      <c r="C155" s="121">
        <v>41828</v>
      </c>
    </row>
    <row r="156" spans="1:5" x14ac:dyDescent="0.25">
      <c r="A156">
        <v>6228</v>
      </c>
      <c r="B156" s="119">
        <v>78.88</v>
      </c>
      <c r="C156" s="121">
        <v>41828</v>
      </c>
    </row>
    <row r="157" spans="1:5" x14ac:dyDescent="0.25">
      <c r="A157">
        <v>6228</v>
      </c>
      <c r="B157" s="119">
        <v>194.17</v>
      </c>
      <c r="C157" s="121">
        <v>41828</v>
      </c>
    </row>
    <row r="158" spans="1:5" x14ac:dyDescent="0.25">
      <c r="A158">
        <v>6228</v>
      </c>
      <c r="B158" s="119">
        <v>104.16</v>
      </c>
      <c r="C158" s="121">
        <v>41828</v>
      </c>
    </row>
    <row r="159" spans="1:5" x14ac:dyDescent="0.25">
      <c r="A159">
        <v>6228</v>
      </c>
      <c r="B159" s="119">
        <v>312.3</v>
      </c>
      <c r="C159" s="121">
        <v>41828</v>
      </c>
    </row>
    <row r="160" spans="1:5" x14ac:dyDescent="0.25">
      <c r="A160">
        <v>6228</v>
      </c>
      <c r="B160" s="119">
        <v>104.16</v>
      </c>
      <c r="C160" s="121">
        <v>41828</v>
      </c>
    </row>
    <row r="161" spans="1:3" x14ac:dyDescent="0.25">
      <c r="A161">
        <v>6228</v>
      </c>
      <c r="B161" s="119">
        <v>37.08</v>
      </c>
      <c r="C161" s="121">
        <v>41828</v>
      </c>
    </row>
    <row r="162" spans="1:3" x14ac:dyDescent="0.25">
      <c r="A162">
        <v>6228</v>
      </c>
      <c r="B162" s="119">
        <v>776.04</v>
      </c>
      <c r="C162" s="121">
        <v>41828</v>
      </c>
    </row>
    <row r="163" spans="1:3" x14ac:dyDescent="0.25">
      <c r="A163">
        <v>6228</v>
      </c>
      <c r="B163" s="119">
        <v>372.98</v>
      </c>
      <c r="C163" s="121">
        <v>41828</v>
      </c>
    </row>
    <row r="164" spans="1:3" x14ac:dyDescent="0.25">
      <c r="A164">
        <v>6229</v>
      </c>
      <c r="B164" s="119">
        <v>687.6</v>
      </c>
      <c r="C164" s="121">
        <v>41828</v>
      </c>
    </row>
    <row r="165" spans="1:3" x14ac:dyDescent="0.25">
      <c r="A165">
        <v>6373</v>
      </c>
      <c r="B165" s="119">
        <v>197.02</v>
      </c>
      <c r="C165" s="121">
        <v>41835</v>
      </c>
    </row>
    <row r="166" spans="1:3" x14ac:dyDescent="0.25">
      <c r="A166">
        <v>6374</v>
      </c>
      <c r="B166" s="119">
        <v>25.56</v>
      </c>
      <c r="C166" s="121">
        <v>41835</v>
      </c>
    </row>
    <row r="167" spans="1:3" x14ac:dyDescent="0.25">
      <c r="A167">
        <v>6378</v>
      </c>
      <c r="B167" s="119">
        <v>277.37</v>
      </c>
      <c r="C167" s="121">
        <v>41835</v>
      </c>
    </row>
    <row r="168" spans="1:3" x14ac:dyDescent="0.25">
      <c r="A168">
        <v>6378</v>
      </c>
      <c r="B168" s="119">
        <v>153.68</v>
      </c>
      <c r="C168" s="121">
        <v>41835</v>
      </c>
    </row>
    <row r="169" spans="1:3" x14ac:dyDescent="0.25">
      <c r="A169">
        <v>6447</v>
      </c>
      <c r="B169" s="119">
        <v>179.4</v>
      </c>
      <c r="C169" s="121">
        <v>41837</v>
      </c>
    </row>
    <row r="170" spans="1:3" x14ac:dyDescent="0.25">
      <c r="A170">
        <v>6447</v>
      </c>
      <c r="B170" s="119">
        <v>177.46</v>
      </c>
      <c r="C170" s="121">
        <v>41837</v>
      </c>
    </row>
    <row r="171" spans="1:3" x14ac:dyDescent="0.25">
      <c r="A171">
        <v>6447</v>
      </c>
      <c r="B171" s="119">
        <v>90.57</v>
      </c>
      <c r="C171" s="121">
        <v>41837</v>
      </c>
    </row>
    <row r="172" spans="1:3" x14ac:dyDescent="0.25">
      <c r="A172">
        <v>6448</v>
      </c>
      <c r="B172" s="119">
        <v>745.96</v>
      </c>
      <c r="C172" s="121">
        <v>41837</v>
      </c>
    </row>
    <row r="173" spans="1:3" x14ac:dyDescent="0.25">
      <c r="A173">
        <v>6449</v>
      </c>
      <c r="B173" s="119">
        <v>3094.34</v>
      </c>
      <c r="C173" s="121">
        <v>41837</v>
      </c>
    </row>
    <row r="174" spans="1:3" x14ac:dyDescent="0.25">
      <c r="A174">
        <v>6550</v>
      </c>
      <c r="B174" s="119">
        <v>5.59</v>
      </c>
      <c r="C174" s="121">
        <v>41842</v>
      </c>
    </row>
    <row r="175" spans="1:3" x14ac:dyDescent="0.25">
      <c r="A175">
        <v>6551</v>
      </c>
      <c r="B175" s="119">
        <v>506.45</v>
      </c>
      <c r="C175" s="121">
        <v>41842</v>
      </c>
    </row>
    <row r="176" spans="1:3" x14ac:dyDescent="0.25">
      <c r="A176">
        <v>6554</v>
      </c>
      <c r="B176" s="119">
        <v>90.57</v>
      </c>
      <c r="C176" s="121">
        <v>41842</v>
      </c>
    </row>
    <row r="177" spans="1:7" x14ac:dyDescent="0.25">
      <c r="A177">
        <v>6638</v>
      </c>
      <c r="B177" s="119">
        <v>709.2</v>
      </c>
      <c r="C177" s="121">
        <v>41844</v>
      </c>
    </row>
    <row r="178" spans="1:7" x14ac:dyDescent="0.25">
      <c r="A178">
        <v>6638</v>
      </c>
      <c r="B178" s="119">
        <v>118.2</v>
      </c>
      <c r="C178" s="121">
        <v>41844</v>
      </c>
    </row>
    <row r="179" spans="1:7" x14ac:dyDescent="0.25">
      <c r="A179">
        <v>6638</v>
      </c>
      <c r="B179" s="119">
        <v>201.21</v>
      </c>
      <c r="C179" s="121">
        <v>41844</v>
      </c>
    </row>
    <row r="180" spans="1:7" x14ac:dyDescent="0.25">
      <c r="A180">
        <v>6782</v>
      </c>
      <c r="B180" s="119">
        <v>122.94</v>
      </c>
      <c r="C180" s="121">
        <v>41851</v>
      </c>
    </row>
    <row r="181" spans="1:7" ht="15.75" thickBot="1" x14ac:dyDescent="0.3">
      <c r="A181">
        <v>6787</v>
      </c>
      <c r="B181" s="119">
        <v>212.22</v>
      </c>
      <c r="C181" s="121">
        <v>41851</v>
      </c>
      <c r="E181" s="37">
        <f>SUM(B146:B181)</f>
        <v>22021.889999999996</v>
      </c>
    </row>
    <row r="182" spans="1:7" x14ac:dyDescent="0.25">
      <c r="D182" s="38" t="s">
        <v>58</v>
      </c>
      <c r="E182" t="s">
        <v>43</v>
      </c>
      <c r="F182" s="73"/>
    </row>
    <row r="183" spans="1:7" ht="19.5" thickBot="1" x14ac:dyDescent="0.3">
      <c r="D183" s="14">
        <f>+SUM(B52:B181)</f>
        <v>56153.130000000005</v>
      </c>
      <c r="E183" s="75"/>
      <c r="F183" s="16"/>
    </row>
    <row r="184" spans="1:7" ht="21" x14ac:dyDescent="0.35">
      <c r="D184" s="39" t="s">
        <v>6</v>
      </c>
      <c r="E184" s="113">
        <v>2801.06</v>
      </c>
      <c r="F184" s="113">
        <f>SUM(D185-E184)</f>
        <v>6.5965000000005602</v>
      </c>
      <c r="G184" t="s">
        <v>59</v>
      </c>
    </row>
    <row r="185" spans="1:7" ht="21.75" thickBot="1" x14ac:dyDescent="0.35">
      <c r="D185" s="20">
        <f>D183*0.05</f>
        <v>2807.6565000000005</v>
      </c>
      <c r="E185" s="28" t="s">
        <v>38</v>
      </c>
      <c r="F185" s="72" t="s">
        <v>31</v>
      </c>
    </row>
    <row r="186" spans="1:7" x14ac:dyDescent="0.25">
      <c r="A186">
        <v>6844</v>
      </c>
      <c r="B186" s="158">
        <v>4011.15</v>
      </c>
      <c r="C186" s="121">
        <v>41856</v>
      </c>
    </row>
    <row r="187" spans="1:7" x14ac:dyDescent="0.25">
      <c r="A187">
        <v>6846</v>
      </c>
      <c r="B187" s="159">
        <v>6187.35</v>
      </c>
      <c r="C187" s="121">
        <v>41856</v>
      </c>
    </row>
    <row r="188" spans="1:7" x14ac:dyDescent="0.25">
      <c r="A188">
        <v>6898</v>
      </c>
      <c r="B188" s="159">
        <v>6914.4</v>
      </c>
      <c r="C188" s="121">
        <v>41858</v>
      </c>
    </row>
    <row r="189" spans="1:7" x14ac:dyDescent="0.25">
      <c r="A189">
        <v>6919</v>
      </c>
      <c r="B189" s="159">
        <v>23.68</v>
      </c>
      <c r="C189" s="121">
        <v>41859</v>
      </c>
    </row>
    <row r="190" spans="1:7" x14ac:dyDescent="0.25">
      <c r="A190">
        <v>6983</v>
      </c>
      <c r="B190" s="159">
        <v>177.46</v>
      </c>
      <c r="C190" s="121">
        <v>41863</v>
      </c>
    </row>
    <row r="191" spans="1:7" x14ac:dyDescent="0.25">
      <c r="A191">
        <v>6983</v>
      </c>
      <c r="B191" s="159">
        <v>203.26</v>
      </c>
      <c r="C191" s="121">
        <v>41863</v>
      </c>
    </row>
    <row r="192" spans="1:7" x14ac:dyDescent="0.25">
      <c r="A192">
        <v>6983</v>
      </c>
      <c r="B192" s="159">
        <v>163.9</v>
      </c>
      <c r="C192" s="121">
        <v>41863</v>
      </c>
    </row>
    <row r="193" spans="1:5" x14ac:dyDescent="0.25">
      <c r="A193">
        <v>6986</v>
      </c>
      <c r="B193" s="159">
        <v>1976.92</v>
      </c>
      <c r="C193" s="121">
        <v>41863</v>
      </c>
    </row>
    <row r="194" spans="1:5" x14ac:dyDescent="0.25">
      <c r="A194">
        <v>7028</v>
      </c>
      <c r="B194" s="159">
        <v>1007.79</v>
      </c>
      <c r="C194" s="121">
        <v>41865</v>
      </c>
    </row>
    <row r="195" spans="1:5" x14ac:dyDescent="0.25">
      <c r="A195">
        <v>7123</v>
      </c>
      <c r="B195" s="159">
        <v>277.27999999999997</v>
      </c>
      <c r="C195" s="121">
        <v>41870</v>
      </c>
    </row>
    <row r="196" spans="1:5" x14ac:dyDescent="0.25">
      <c r="A196">
        <v>7125</v>
      </c>
      <c r="B196" s="159">
        <v>845.77</v>
      </c>
      <c r="C196" s="121">
        <v>41870</v>
      </c>
    </row>
    <row r="197" spans="1:5" x14ac:dyDescent="0.25">
      <c r="A197">
        <v>7126</v>
      </c>
      <c r="B197" s="159">
        <v>206.03</v>
      </c>
      <c r="C197" s="121">
        <v>41870</v>
      </c>
    </row>
    <row r="198" spans="1:5" x14ac:dyDescent="0.25">
      <c r="A198">
        <v>7274</v>
      </c>
      <c r="B198" s="159">
        <v>412.56</v>
      </c>
      <c r="C198" s="121">
        <v>41877</v>
      </c>
    </row>
    <row r="199" spans="1:5" x14ac:dyDescent="0.25">
      <c r="A199">
        <v>7275</v>
      </c>
      <c r="B199" s="159">
        <v>2491.31</v>
      </c>
      <c r="C199" s="121">
        <v>41877</v>
      </c>
      <c r="E199" s="37">
        <f>SUM(B186:B199)</f>
        <v>24898.860000000004</v>
      </c>
    </row>
    <row r="200" spans="1:5" x14ac:dyDescent="0.25">
      <c r="A200">
        <v>7538</v>
      </c>
      <c r="B200" s="159">
        <v>2284</v>
      </c>
      <c r="C200" s="121">
        <v>41891</v>
      </c>
    </row>
    <row r="201" spans="1:5" x14ac:dyDescent="0.25">
      <c r="A201">
        <v>7539</v>
      </c>
      <c r="B201" s="159">
        <v>307.61</v>
      </c>
      <c r="C201" s="121">
        <v>41891</v>
      </c>
    </row>
    <row r="202" spans="1:5" x14ac:dyDescent="0.25">
      <c r="A202">
        <v>7611</v>
      </c>
      <c r="B202" s="159">
        <v>125.66</v>
      </c>
      <c r="C202" s="121">
        <v>41893</v>
      </c>
    </row>
    <row r="203" spans="1:5" x14ac:dyDescent="0.25">
      <c r="A203">
        <v>7612</v>
      </c>
      <c r="B203" s="159">
        <v>52.14</v>
      </c>
      <c r="C203" s="121">
        <v>41893</v>
      </c>
    </row>
    <row r="204" spans="1:5" x14ac:dyDescent="0.25">
      <c r="A204">
        <v>7689</v>
      </c>
      <c r="B204" s="159">
        <v>10672.73</v>
      </c>
      <c r="C204" s="121">
        <v>41898</v>
      </c>
    </row>
    <row r="205" spans="1:5" x14ac:dyDescent="0.25">
      <c r="A205">
        <v>7691</v>
      </c>
      <c r="B205" s="159">
        <v>207.01</v>
      </c>
      <c r="C205" s="121">
        <v>41898</v>
      </c>
    </row>
    <row r="206" spans="1:5" x14ac:dyDescent="0.25">
      <c r="A206">
        <v>7692</v>
      </c>
      <c r="B206" s="159">
        <v>29.92</v>
      </c>
      <c r="C206" s="121">
        <v>41898</v>
      </c>
    </row>
    <row r="207" spans="1:5" x14ac:dyDescent="0.25">
      <c r="A207">
        <v>7694</v>
      </c>
      <c r="B207" s="159">
        <v>18.670000000000002</v>
      </c>
      <c r="C207" s="121">
        <v>41898</v>
      </c>
    </row>
    <row r="208" spans="1:5" x14ac:dyDescent="0.25">
      <c r="A208">
        <v>7694</v>
      </c>
      <c r="B208" s="159">
        <v>8.7899999999999991</v>
      </c>
      <c r="C208" s="121">
        <v>41898</v>
      </c>
    </row>
    <row r="209" spans="1:5" x14ac:dyDescent="0.25">
      <c r="A209">
        <v>7694</v>
      </c>
      <c r="B209" s="159">
        <v>69</v>
      </c>
      <c r="C209" s="121">
        <v>41898</v>
      </c>
    </row>
    <row r="210" spans="1:5" x14ac:dyDescent="0.25">
      <c r="A210">
        <v>7747</v>
      </c>
      <c r="B210" s="159">
        <v>125.66</v>
      </c>
      <c r="C210" s="121">
        <v>41900</v>
      </c>
    </row>
    <row r="211" spans="1:5" x14ac:dyDescent="0.25">
      <c r="A211">
        <v>7834</v>
      </c>
      <c r="B211" s="159">
        <v>493.31</v>
      </c>
      <c r="C211" s="121">
        <v>41905</v>
      </c>
    </row>
    <row r="212" spans="1:5" x14ac:dyDescent="0.25">
      <c r="A212">
        <v>7836</v>
      </c>
      <c r="B212" s="159">
        <v>118.21</v>
      </c>
      <c r="C212" s="121">
        <v>41905</v>
      </c>
    </row>
    <row r="213" spans="1:5" x14ac:dyDescent="0.25">
      <c r="A213">
        <v>7836</v>
      </c>
      <c r="B213" s="159">
        <v>23.51</v>
      </c>
      <c r="C213" s="121">
        <v>41905</v>
      </c>
    </row>
    <row r="214" spans="1:5" x14ac:dyDescent="0.25">
      <c r="A214">
        <v>7853</v>
      </c>
      <c r="B214" s="159">
        <v>749.11</v>
      </c>
      <c r="C214" s="121">
        <v>41906</v>
      </c>
    </row>
    <row r="215" spans="1:5" x14ac:dyDescent="0.25">
      <c r="A215">
        <v>7884</v>
      </c>
      <c r="B215" s="159">
        <v>1048.8599999999999</v>
      </c>
      <c r="C215" s="121">
        <v>41907</v>
      </c>
    </row>
    <row r="216" spans="1:5" x14ac:dyDescent="0.25">
      <c r="A216">
        <v>7886</v>
      </c>
      <c r="B216" s="159">
        <v>1570.3</v>
      </c>
      <c r="C216" s="121">
        <v>41907</v>
      </c>
    </row>
    <row r="217" spans="1:5" x14ac:dyDescent="0.25">
      <c r="A217">
        <v>540291</v>
      </c>
      <c r="B217" s="159">
        <v>139.05000000000001</v>
      </c>
      <c r="C217" s="121">
        <v>41900</v>
      </c>
    </row>
    <row r="218" spans="1:5" x14ac:dyDescent="0.25">
      <c r="A218">
        <v>7878</v>
      </c>
      <c r="B218" s="159">
        <v>-6713.6</v>
      </c>
      <c r="C218" s="121">
        <v>41907</v>
      </c>
      <c r="E218" s="37">
        <f>SUM(B200:B218)</f>
        <v>11329.94</v>
      </c>
    </row>
    <row r="219" spans="1:5" x14ac:dyDescent="0.25">
      <c r="A219">
        <v>8040</v>
      </c>
      <c r="B219" s="159">
        <v>928.55</v>
      </c>
      <c r="C219" s="121">
        <v>41914</v>
      </c>
    </row>
    <row r="220" spans="1:5" x14ac:dyDescent="0.25">
      <c r="A220">
        <v>8129</v>
      </c>
      <c r="B220" s="159">
        <v>563.5</v>
      </c>
      <c r="C220" s="121">
        <v>41919</v>
      </c>
    </row>
    <row r="221" spans="1:5" x14ac:dyDescent="0.25">
      <c r="A221">
        <v>8154</v>
      </c>
      <c r="B221" s="159">
        <v>49.6</v>
      </c>
      <c r="C221" s="121">
        <v>41919</v>
      </c>
    </row>
    <row r="222" spans="1:5" x14ac:dyDescent="0.25">
      <c r="A222">
        <v>8156</v>
      </c>
      <c r="B222" s="159">
        <v>1163.1400000000001</v>
      </c>
      <c r="C222" s="121">
        <v>41919</v>
      </c>
    </row>
    <row r="223" spans="1:5" x14ac:dyDescent="0.25">
      <c r="A223">
        <v>8276</v>
      </c>
      <c r="B223" s="159">
        <v>3279.87</v>
      </c>
      <c r="C223" s="121">
        <v>41926</v>
      </c>
    </row>
    <row r="224" spans="1:5" x14ac:dyDescent="0.25">
      <c r="A224">
        <v>8277</v>
      </c>
      <c r="B224" s="159">
        <v>7.4</v>
      </c>
      <c r="C224" s="121">
        <v>41926</v>
      </c>
    </row>
    <row r="225" spans="1:7" x14ac:dyDescent="0.25">
      <c r="A225">
        <v>8279</v>
      </c>
      <c r="B225" s="159">
        <v>10.43</v>
      </c>
      <c r="C225" s="121">
        <v>41926</v>
      </c>
    </row>
    <row r="226" spans="1:7" x14ac:dyDescent="0.25">
      <c r="A226">
        <v>8333</v>
      </c>
      <c r="B226" s="159">
        <v>621.20000000000005</v>
      </c>
      <c r="C226" s="121">
        <v>41929</v>
      </c>
    </row>
    <row r="227" spans="1:7" x14ac:dyDescent="0.25">
      <c r="A227">
        <v>8442</v>
      </c>
      <c r="B227" s="159">
        <v>6323.97</v>
      </c>
      <c r="C227" s="121">
        <v>41933</v>
      </c>
    </row>
    <row r="228" spans="1:7" x14ac:dyDescent="0.25">
      <c r="A228">
        <v>8446</v>
      </c>
      <c r="B228" s="159">
        <v>619.02</v>
      </c>
      <c r="C228" s="121">
        <v>41933</v>
      </c>
    </row>
    <row r="229" spans="1:7" x14ac:dyDescent="0.25">
      <c r="A229">
        <v>8467</v>
      </c>
      <c r="B229" s="159">
        <v>94.2</v>
      </c>
      <c r="C229" s="121">
        <v>41934</v>
      </c>
    </row>
    <row r="230" spans="1:7" x14ac:dyDescent="0.25">
      <c r="A230">
        <v>8517</v>
      </c>
      <c r="B230" s="159">
        <v>84.41</v>
      </c>
      <c r="C230" s="121">
        <v>41935</v>
      </c>
    </row>
    <row r="231" spans="1:7" x14ac:dyDescent="0.25">
      <c r="A231">
        <v>8518</v>
      </c>
      <c r="B231" s="159">
        <v>65.88</v>
      </c>
      <c r="C231" s="121">
        <v>41935</v>
      </c>
    </row>
    <row r="232" spans="1:7" x14ac:dyDescent="0.25">
      <c r="A232">
        <v>8591</v>
      </c>
      <c r="B232" s="159">
        <v>89.25</v>
      </c>
      <c r="C232" s="121">
        <v>41940</v>
      </c>
    </row>
    <row r="233" spans="1:7" x14ac:dyDescent="0.25">
      <c r="A233">
        <v>8592</v>
      </c>
      <c r="B233" s="159">
        <v>2887.99</v>
      </c>
      <c r="C233" s="121">
        <v>41940</v>
      </c>
    </row>
    <row r="234" spans="1:7" x14ac:dyDescent="0.25">
      <c r="A234">
        <v>8661</v>
      </c>
      <c r="B234" s="160">
        <v>422.88</v>
      </c>
      <c r="C234" s="121">
        <v>41942</v>
      </c>
      <c r="E234" s="37">
        <f>SUM(B219:B234)</f>
        <v>17211.29</v>
      </c>
    </row>
    <row r="235" spans="1:7" ht="15.75" thickBot="1" x14ac:dyDescent="0.3">
      <c r="A235">
        <v>8777</v>
      </c>
      <c r="B235" s="158">
        <v>1178.1099999999999</v>
      </c>
      <c r="C235" s="121">
        <v>41947</v>
      </c>
    </row>
    <row r="236" spans="1:7" x14ac:dyDescent="0.25">
      <c r="A236">
        <v>8778</v>
      </c>
      <c r="B236" s="159">
        <v>378.24</v>
      </c>
      <c r="C236" s="121">
        <v>41947</v>
      </c>
      <c r="D236" s="38" t="s">
        <v>80</v>
      </c>
      <c r="E236" t="s">
        <v>43</v>
      </c>
      <c r="F236" s="73"/>
    </row>
    <row r="237" spans="1:7" ht="19.5" thickBot="1" x14ac:dyDescent="0.3">
      <c r="A237">
        <v>8779</v>
      </c>
      <c r="B237" s="159">
        <v>709.2</v>
      </c>
      <c r="C237" s="121">
        <v>41947</v>
      </c>
      <c r="D237" s="14">
        <f>+SUM(B186:B234)</f>
        <v>53440.090000000004</v>
      </c>
      <c r="E237" s="75"/>
      <c r="F237" s="16"/>
    </row>
    <row r="238" spans="1:7" ht="21" x14ac:dyDescent="0.35">
      <c r="A238">
        <v>8846</v>
      </c>
      <c r="B238" s="159">
        <v>463.89</v>
      </c>
      <c r="C238" s="121">
        <v>41949</v>
      </c>
      <c r="D238" s="39" t="s">
        <v>6</v>
      </c>
      <c r="E238" s="113">
        <v>2696.06</v>
      </c>
      <c r="F238" s="113">
        <f>SUM(D239-E238)</f>
        <v>-24.055499999999483</v>
      </c>
      <c r="G238" t="s">
        <v>59</v>
      </c>
    </row>
    <row r="239" spans="1:7" ht="21.75" thickBot="1" x14ac:dyDescent="0.35">
      <c r="A239">
        <v>8848</v>
      </c>
      <c r="B239" s="159">
        <v>2348.44</v>
      </c>
      <c r="C239" s="121">
        <v>41949</v>
      </c>
      <c r="D239" s="20">
        <f>D237*0.05</f>
        <v>2672.0045000000005</v>
      </c>
      <c r="E239" s="28" t="s">
        <v>38</v>
      </c>
      <c r="F239" s="72" t="s">
        <v>31</v>
      </c>
    </row>
    <row r="240" spans="1:7" x14ac:dyDescent="0.25">
      <c r="A240">
        <v>8929</v>
      </c>
      <c r="B240" s="159">
        <v>1133.8900000000001</v>
      </c>
      <c r="C240" s="121">
        <v>41954</v>
      </c>
    </row>
    <row r="241" spans="1:5" x14ac:dyDescent="0.25">
      <c r="A241">
        <v>9005</v>
      </c>
      <c r="B241" s="159">
        <v>1073.57</v>
      </c>
      <c r="C241" s="121">
        <v>41956</v>
      </c>
    </row>
    <row r="242" spans="1:5" x14ac:dyDescent="0.25">
      <c r="A242">
        <v>9006</v>
      </c>
      <c r="B242" s="159">
        <v>624.69000000000005</v>
      </c>
      <c r="C242" s="121">
        <v>41956</v>
      </c>
    </row>
    <row r="243" spans="1:5" x14ac:dyDescent="0.25">
      <c r="A243">
        <v>9028</v>
      </c>
      <c r="B243" s="159">
        <v>818.84</v>
      </c>
      <c r="C243" s="121">
        <v>41960</v>
      </c>
    </row>
    <row r="244" spans="1:5" x14ac:dyDescent="0.25">
      <c r="A244">
        <v>9078</v>
      </c>
      <c r="B244" s="159">
        <v>839.04</v>
      </c>
      <c r="C244" s="121">
        <v>41961</v>
      </c>
    </row>
    <row r="245" spans="1:5" x14ac:dyDescent="0.25">
      <c r="A245">
        <v>9080</v>
      </c>
      <c r="B245" s="159">
        <v>177.46</v>
      </c>
      <c r="C245" s="121">
        <v>41961</v>
      </c>
    </row>
    <row r="246" spans="1:5" x14ac:dyDescent="0.25">
      <c r="A246">
        <v>9080</v>
      </c>
      <c r="B246" s="159">
        <v>90.57</v>
      </c>
      <c r="C246" s="121">
        <v>41961</v>
      </c>
    </row>
    <row r="247" spans="1:5" x14ac:dyDescent="0.25">
      <c r="A247">
        <v>9082</v>
      </c>
      <c r="B247" s="159">
        <v>99.28</v>
      </c>
      <c r="C247" s="121">
        <v>41961</v>
      </c>
    </row>
    <row r="248" spans="1:5" x14ac:dyDescent="0.25">
      <c r="A248">
        <v>9084</v>
      </c>
      <c r="B248" s="159">
        <v>416.55</v>
      </c>
      <c r="C248" s="121">
        <v>41961</v>
      </c>
    </row>
    <row r="249" spans="1:5" x14ac:dyDescent="0.25">
      <c r="A249">
        <v>9237</v>
      </c>
      <c r="B249" s="159">
        <v>1187.28</v>
      </c>
      <c r="C249" s="121">
        <v>41968</v>
      </c>
    </row>
    <row r="250" spans="1:5" x14ac:dyDescent="0.25">
      <c r="A250">
        <v>9236</v>
      </c>
      <c r="B250" s="159">
        <v>393.12</v>
      </c>
      <c r="C250" s="121">
        <v>41968</v>
      </c>
    </row>
    <row r="251" spans="1:5" x14ac:dyDescent="0.25">
      <c r="A251">
        <v>9317</v>
      </c>
      <c r="B251" s="159">
        <v>1614.61</v>
      </c>
      <c r="C251" s="121">
        <v>41971</v>
      </c>
    </row>
    <row r="252" spans="1:5" x14ac:dyDescent="0.25">
      <c r="A252">
        <v>9322</v>
      </c>
      <c r="B252" s="159">
        <v>129.49</v>
      </c>
      <c r="C252" s="121">
        <v>41971</v>
      </c>
      <c r="E252" s="37">
        <f>SUM(B235:B252)</f>
        <v>13676.27</v>
      </c>
    </row>
    <row r="253" spans="1:5" x14ac:dyDescent="0.25">
      <c r="A253">
        <v>9485</v>
      </c>
      <c r="B253" s="159">
        <v>463.89</v>
      </c>
      <c r="C253" s="121">
        <v>41978</v>
      </c>
    </row>
    <row r="254" spans="1:5" x14ac:dyDescent="0.25">
      <c r="A254">
        <v>9562</v>
      </c>
      <c r="B254" s="159">
        <v>1085.02</v>
      </c>
      <c r="C254" s="121">
        <v>41982</v>
      </c>
    </row>
    <row r="255" spans="1:5" x14ac:dyDescent="0.25">
      <c r="A255">
        <v>9563</v>
      </c>
      <c r="B255" s="159">
        <v>359.25</v>
      </c>
      <c r="C255" s="121">
        <v>41982</v>
      </c>
    </row>
    <row r="256" spans="1:5" x14ac:dyDescent="0.25">
      <c r="A256">
        <v>9565</v>
      </c>
      <c r="B256" s="159">
        <v>1259.28</v>
      </c>
      <c r="C256" s="121">
        <v>41982</v>
      </c>
    </row>
    <row r="257" spans="1:5" x14ac:dyDescent="0.25">
      <c r="A257">
        <v>9567</v>
      </c>
      <c r="B257" s="159">
        <v>289.61</v>
      </c>
      <c r="C257" s="121">
        <v>41982</v>
      </c>
    </row>
    <row r="258" spans="1:5" x14ac:dyDescent="0.25">
      <c r="A258">
        <v>9568</v>
      </c>
      <c r="B258" s="159">
        <v>18.91</v>
      </c>
      <c r="C258" s="121">
        <v>41982</v>
      </c>
    </row>
    <row r="259" spans="1:5" x14ac:dyDescent="0.25">
      <c r="A259">
        <v>9569</v>
      </c>
      <c r="B259" s="159">
        <v>157.75</v>
      </c>
      <c r="C259" s="121">
        <v>41982</v>
      </c>
    </row>
    <row r="260" spans="1:5" x14ac:dyDescent="0.25">
      <c r="A260">
        <v>9569</v>
      </c>
      <c r="B260" s="159">
        <v>245.59</v>
      </c>
      <c r="C260" s="121">
        <v>41982</v>
      </c>
    </row>
    <row r="261" spans="1:5" x14ac:dyDescent="0.25">
      <c r="A261">
        <v>9569</v>
      </c>
      <c r="B261" s="159">
        <v>331.96</v>
      </c>
      <c r="C261" s="121">
        <v>41982</v>
      </c>
    </row>
    <row r="262" spans="1:5" x14ac:dyDescent="0.25">
      <c r="A262">
        <v>9569</v>
      </c>
      <c r="B262" s="159">
        <v>162.27000000000001</v>
      </c>
      <c r="C262" s="121">
        <v>41982</v>
      </c>
    </row>
    <row r="263" spans="1:5" x14ac:dyDescent="0.25">
      <c r="A263">
        <v>9569</v>
      </c>
      <c r="B263" s="159">
        <v>118.21</v>
      </c>
      <c r="C263" s="121">
        <v>41982</v>
      </c>
    </row>
    <row r="264" spans="1:5" x14ac:dyDescent="0.25">
      <c r="A264">
        <v>9569</v>
      </c>
      <c r="B264" s="159">
        <v>242.75</v>
      </c>
      <c r="C264" s="121">
        <v>41982</v>
      </c>
    </row>
    <row r="265" spans="1:5" x14ac:dyDescent="0.25">
      <c r="A265">
        <v>9637</v>
      </c>
      <c r="B265" s="159">
        <v>900.99</v>
      </c>
      <c r="C265" s="121">
        <v>41985</v>
      </c>
    </row>
    <row r="266" spans="1:5" x14ac:dyDescent="0.25">
      <c r="A266">
        <v>9717</v>
      </c>
      <c r="B266" s="159">
        <v>2516.5</v>
      </c>
      <c r="C266" s="121">
        <v>41989</v>
      </c>
    </row>
    <row r="267" spans="1:5" x14ac:dyDescent="0.25">
      <c r="A267">
        <v>9718</v>
      </c>
      <c r="B267" s="159">
        <v>1627.52</v>
      </c>
      <c r="C267" s="121">
        <v>41989</v>
      </c>
    </row>
    <row r="268" spans="1:5" x14ac:dyDescent="0.25">
      <c r="A268">
        <v>9721</v>
      </c>
      <c r="B268" s="159">
        <v>175.78</v>
      </c>
      <c r="C268" s="121">
        <v>41989</v>
      </c>
    </row>
    <row r="269" spans="1:5" x14ac:dyDescent="0.25">
      <c r="A269">
        <v>9722</v>
      </c>
      <c r="B269" s="159">
        <v>10540.65</v>
      </c>
      <c r="C269" s="121">
        <v>41989</v>
      </c>
    </row>
    <row r="270" spans="1:5" x14ac:dyDescent="0.25">
      <c r="A270">
        <v>9734</v>
      </c>
      <c r="B270" s="159">
        <v>372.98</v>
      </c>
      <c r="C270" s="121">
        <v>41989</v>
      </c>
    </row>
    <row r="271" spans="1:5" x14ac:dyDescent="0.25">
      <c r="A271">
        <v>9782</v>
      </c>
      <c r="B271" s="159">
        <v>607.82000000000005</v>
      </c>
      <c r="C271" s="121">
        <v>41991</v>
      </c>
    </row>
    <row r="272" spans="1:5" x14ac:dyDescent="0.25">
      <c r="A272">
        <v>9793</v>
      </c>
      <c r="B272" s="159">
        <v>1697.68</v>
      </c>
      <c r="C272" s="121">
        <v>41991</v>
      </c>
      <c r="E272" s="37">
        <f>SUM(B253:B272)</f>
        <v>23174.41</v>
      </c>
    </row>
    <row r="273" spans="1:3" x14ac:dyDescent="0.25">
      <c r="A273">
        <v>9927</v>
      </c>
      <c r="B273" s="159">
        <v>1830.98</v>
      </c>
      <c r="C273" s="121">
        <v>42010</v>
      </c>
    </row>
    <row r="274" spans="1:3" x14ac:dyDescent="0.25">
      <c r="A274">
        <v>9993</v>
      </c>
      <c r="B274" s="159">
        <v>687.6</v>
      </c>
      <c r="C274" s="121">
        <v>42012</v>
      </c>
    </row>
    <row r="275" spans="1:3" x14ac:dyDescent="0.25">
      <c r="A275">
        <v>10081</v>
      </c>
      <c r="B275" s="159">
        <v>208.93</v>
      </c>
      <c r="C275" s="121">
        <v>42017</v>
      </c>
    </row>
    <row r="276" spans="1:3" x14ac:dyDescent="0.25">
      <c r="A276">
        <v>10081</v>
      </c>
      <c r="B276" s="159">
        <v>191.05</v>
      </c>
      <c r="C276" s="121">
        <v>42017</v>
      </c>
    </row>
    <row r="277" spans="1:3" x14ac:dyDescent="0.25">
      <c r="A277">
        <v>10084</v>
      </c>
      <c r="B277" s="159">
        <v>341.16</v>
      </c>
      <c r="C277" s="121">
        <v>42017</v>
      </c>
    </row>
    <row r="278" spans="1:3" x14ac:dyDescent="0.25">
      <c r="A278">
        <v>10156</v>
      </c>
      <c r="B278" s="159">
        <v>1678.66</v>
      </c>
      <c r="C278" s="121">
        <v>42019</v>
      </c>
    </row>
    <row r="279" spans="1:3" x14ac:dyDescent="0.25">
      <c r="A279">
        <v>10158</v>
      </c>
      <c r="B279" s="159">
        <v>754.86</v>
      </c>
      <c r="C279" s="121">
        <v>42019</v>
      </c>
    </row>
    <row r="280" spans="1:3" x14ac:dyDescent="0.25">
      <c r="A280">
        <v>10159</v>
      </c>
      <c r="B280" s="159">
        <v>128.63999999999999</v>
      </c>
      <c r="C280" s="121">
        <v>42019</v>
      </c>
    </row>
    <row r="281" spans="1:3" x14ac:dyDescent="0.25">
      <c r="A281">
        <v>10229</v>
      </c>
      <c r="B281" s="159">
        <v>23.3</v>
      </c>
      <c r="C281" s="121">
        <v>42024</v>
      </c>
    </row>
    <row r="282" spans="1:3" x14ac:dyDescent="0.25">
      <c r="A282">
        <v>10231</v>
      </c>
      <c r="B282" s="159">
        <v>22.38</v>
      </c>
      <c r="C282" s="121">
        <v>42024</v>
      </c>
    </row>
    <row r="283" spans="1:3" x14ac:dyDescent="0.25">
      <c r="A283">
        <v>10232</v>
      </c>
      <c r="B283" s="159">
        <v>172.96</v>
      </c>
      <c r="C283" s="121">
        <v>42024</v>
      </c>
    </row>
    <row r="284" spans="1:3" x14ac:dyDescent="0.25">
      <c r="A284">
        <v>10233</v>
      </c>
      <c r="B284" s="159">
        <v>3872.1</v>
      </c>
      <c r="C284" s="121">
        <v>42024</v>
      </c>
    </row>
    <row r="285" spans="1:3" x14ac:dyDescent="0.25">
      <c r="A285">
        <v>10234</v>
      </c>
      <c r="B285" s="159">
        <v>562.02</v>
      </c>
      <c r="C285" s="121">
        <v>42024</v>
      </c>
    </row>
    <row r="286" spans="1:3" x14ac:dyDescent="0.25">
      <c r="A286">
        <v>10235</v>
      </c>
      <c r="B286" s="159">
        <v>174.69</v>
      </c>
      <c r="C286" s="121">
        <v>42024</v>
      </c>
    </row>
    <row r="287" spans="1:3" x14ac:dyDescent="0.25">
      <c r="A287">
        <v>10293</v>
      </c>
      <c r="B287" s="159">
        <v>103.3</v>
      </c>
      <c r="C287" s="121">
        <v>42026</v>
      </c>
    </row>
    <row r="288" spans="1:3" x14ac:dyDescent="0.25">
      <c r="A288">
        <v>10294</v>
      </c>
      <c r="B288" s="159">
        <v>745.96</v>
      </c>
      <c r="C288" s="121">
        <v>42026</v>
      </c>
    </row>
    <row r="289" spans="1:6" x14ac:dyDescent="0.25">
      <c r="A289">
        <v>10296</v>
      </c>
      <c r="B289" s="159">
        <v>13.08</v>
      </c>
      <c r="C289" s="121">
        <v>42026</v>
      </c>
    </row>
    <row r="290" spans="1:6" x14ac:dyDescent="0.25">
      <c r="A290">
        <v>10377</v>
      </c>
      <c r="B290" s="159">
        <v>1748.1</v>
      </c>
      <c r="C290" s="121">
        <v>42031</v>
      </c>
    </row>
    <row r="291" spans="1:6" x14ac:dyDescent="0.25">
      <c r="A291">
        <v>10378</v>
      </c>
      <c r="B291" s="159">
        <v>145.19999999999999</v>
      </c>
      <c r="C291" s="121">
        <v>42031</v>
      </c>
    </row>
    <row r="292" spans="1:6" x14ac:dyDescent="0.25">
      <c r="A292">
        <v>10380</v>
      </c>
      <c r="B292" s="159">
        <v>15.16</v>
      </c>
      <c r="C292" s="121">
        <v>42031</v>
      </c>
    </row>
    <row r="293" spans="1:6" x14ac:dyDescent="0.25">
      <c r="A293">
        <v>10382</v>
      </c>
      <c r="B293" s="159">
        <v>543.9</v>
      </c>
      <c r="C293" s="121">
        <v>42031</v>
      </c>
    </row>
    <row r="294" spans="1:6" x14ac:dyDescent="0.25">
      <c r="A294">
        <v>10383</v>
      </c>
      <c r="B294" s="159">
        <v>204.33</v>
      </c>
      <c r="C294" s="121">
        <v>42031</v>
      </c>
    </row>
    <row r="295" spans="1:6" x14ac:dyDescent="0.25">
      <c r="A295">
        <v>10385</v>
      </c>
      <c r="B295" s="159">
        <v>3840.98</v>
      </c>
      <c r="C295" s="121">
        <v>42031</v>
      </c>
    </row>
    <row r="296" spans="1:6" x14ac:dyDescent="0.25">
      <c r="A296">
        <v>10465</v>
      </c>
      <c r="B296" s="159">
        <v>5627.32</v>
      </c>
      <c r="C296" s="121">
        <v>42033</v>
      </c>
    </row>
    <row r="297" spans="1:6" ht="15.75" thickBot="1" x14ac:dyDescent="0.3">
      <c r="A297">
        <v>10466</v>
      </c>
      <c r="B297" s="160">
        <v>51.92</v>
      </c>
      <c r="C297" s="121">
        <v>42033</v>
      </c>
      <c r="E297" s="37">
        <f>SUM(B273:B297)</f>
        <v>23688.579999999998</v>
      </c>
    </row>
    <row r="298" spans="1:6" x14ac:dyDescent="0.25">
      <c r="A298">
        <v>10647</v>
      </c>
      <c r="B298" s="158">
        <v>1019.9</v>
      </c>
      <c r="C298" s="121">
        <v>42044</v>
      </c>
      <c r="D298" s="38" t="s">
        <v>60</v>
      </c>
      <c r="E298" t="s">
        <v>43</v>
      </c>
      <c r="F298" s="73"/>
    </row>
    <row r="299" spans="1:6" ht="19.5" thickBot="1" x14ac:dyDescent="0.3">
      <c r="A299">
        <v>10750</v>
      </c>
      <c r="B299" s="159">
        <v>752.54</v>
      </c>
      <c r="C299" s="121">
        <v>42048</v>
      </c>
      <c r="D299" s="14">
        <f>+SUM(B235:B297)</f>
        <v>60539.260000000017</v>
      </c>
      <c r="E299" s="75"/>
      <c r="F299" s="16"/>
    </row>
    <row r="300" spans="1:6" ht="21" x14ac:dyDescent="0.35">
      <c r="A300">
        <v>10753</v>
      </c>
      <c r="B300" s="159">
        <v>4050.44</v>
      </c>
      <c r="C300" s="121">
        <v>42048</v>
      </c>
      <c r="D300" s="39" t="s">
        <v>6</v>
      </c>
      <c r="E300" s="113">
        <v>3314.11</v>
      </c>
      <c r="F300" s="113">
        <f>SUM(D301-E300)</f>
        <v>-287.14699999999903</v>
      </c>
    </row>
    <row r="301" spans="1:6" ht="21.75" thickBot="1" x14ac:dyDescent="0.35">
      <c r="A301">
        <v>10757</v>
      </c>
      <c r="B301" s="159">
        <v>809.14</v>
      </c>
      <c r="C301" s="121">
        <v>42048</v>
      </c>
      <c r="D301" s="20">
        <f>D299*0.05</f>
        <v>3026.9630000000011</v>
      </c>
      <c r="E301" s="28" t="s">
        <v>38</v>
      </c>
      <c r="F301" s="72" t="s">
        <v>31</v>
      </c>
    </row>
    <row r="302" spans="1:6" x14ac:dyDescent="0.25">
      <c r="A302">
        <v>10807</v>
      </c>
      <c r="B302" s="159">
        <v>156.16</v>
      </c>
      <c r="C302" s="121">
        <v>42052</v>
      </c>
    </row>
    <row r="303" spans="1:6" x14ac:dyDescent="0.25">
      <c r="A303">
        <v>10810</v>
      </c>
      <c r="B303" s="159">
        <v>2185.6</v>
      </c>
      <c r="C303" s="121">
        <v>42052</v>
      </c>
    </row>
    <row r="304" spans="1:6" x14ac:dyDescent="0.25">
      <c r="A304">
        <v>10883</v>
      </c>
      <c r="B304" s="159">
        <v>213.36</v>
      </c>
      <c r="C304" s="121">
        <v>42055</v>
      </c>
    </row>
    <row r="305" spans="1:5" x14ac:dyDescent="0.25">
      <c r="A305">
        <v>10917</v>
      </c>
      <c r="B305" s="159">
        <v>108.18</v>
      </c>
      <c r="C305" s="121">
        <v>42058</v>
      </c>
    </row>
    <row r="306" spans="1:5" x14ac:dyDescent="0.25">
      <c r="A306">
        <v>10919</v>
      </c>
      <c r="B306" s="159">
        <v>5226.43</v>
      </c>
      <c r="C306" s="121">
        <v>42058</v>
      </c>
    </row>
    <row r="307" spans="1:5" x14ac:dyDescent="0.25">
      <c r="A307">
        <v>11052</v>
      </c>
      <c r="B307" s="159">
        <v>30.83</v>
      </c>
      <c r="C307" s="121">
        <v>42062</v>
      </c>
    </row>
    <row r="308" spans="1:5" x14ac:dyDescent="0.25">
      <c r="A308">
        <v>11052</v>
      </c>
      <c r="B308" s="159">
        <v>25.8</v>
      </c>
      <c r="C308" s="121">
        <v>42062</v>
      </c>
    </row>
    <row r="309" spans="1:5" x14ac:dyDescent="0.25">
      <c r="A309">
        <v>11053</v>
      </c>
      <c r="B309" s="159">
        <v>268.02999999999997</v>
      </c>
      <c r="C309" s="121">
        <v>42062</v>
      </c>
    </row>
    <row r="310" spans="1:5" x14ac:dyDescent="0.25">
      <c r="A310">
        <v>11054</v>
      </c>
      <c r="B310" s="159">
        <v>594.64</v>
      </c>
      <c r="C310" s="121">
        <v>42062</v>
      </c>
      <c r="E310" s="37">
        <f>SUM(B298:B310)</f>
        <v>15441.050000000001</v>
      </c>
    </row>
    <row r="311" spans="1:5" x14ac:dyDescent="0.25">
      <c r="A311">
        <v>11094</v>
      </c>
      <c r="B311" s="159">
        <v>1853.71</v>
      </c>
      <c r="C311" s="121">
        <v>42065</v>
      </c>
    </row>
    <row r="312" spans="1:5" x14ac:dyDescent="0.25">
      <c r="A312">
        <v>11096</v>
      </c>
      <c r="B312" s="159">
        <v>5489.07</v>
      </c>
      <c r="C312" s="121">
        <v>42065</v>
      </c>
    </row>
    <row r="313" spans="1:5" x14ac:dyDescent="0.25">
      <c r="A313">
        <v>11209</v>
      </c>
      <c r="B313" s="159">
        <v>104.34</v>
      </c>
      <c r="C313" s="121">
        <v>42069</v>
      </c>
    </row>
    <row r="314" spans="1:5" x14ac:dyDescent="0.25">
      <c r="A314">
        <v>11210</v>
      </c>
      <c r="B314" s="159">
        <v>480.22</v>
      </c>
      <c r="C314" s="121">
        <v>42069</v>
      </c>
    </row>
    <row r="315" spans="1:5" x14ac:dyDescent="0.25">
      <c r="A315">
        <v>11212</v>
      </c>
      <c r="B315" s="159">
        <v>62.57</v>
      </c>
      <c r="C315" s="121">
        <v>42069</v>
      </c>
    </row>
    <row r="316" spans="1:5" x14ac:dyDescent="0.25">
      <c r="A316">
        <v>11212</v>
      </c>
      <c r="B316" s="159">
        <v>62.57</v>
      </c>
      <c r="C316" s="121">
        <v>42069</v>
      </c>
    </row>
    <row r="317" spans="1:5" x14ac:dyDescent="0.25">
      <c r="A317">
        <v>11261</v>
      </c>
      <c r="B317" s="159">
        <v>349.38</v>
      </c>
      <c r="C317" s="121">
        <v>42072</v>
      </c>
    </row>
    <row r="318" spans="1:5" x14ac:dyDescent="0.25">
      <c r="A318">
        <v>11261</v>
      </c>
      <c r="B318" s="159">
        <v>245.59</v>
      </c>
      <c r="C318" s="121">
        <v>42072</v>
      </c>
    </row>
    <row r="319" spans="1:5" x14ac:dyDescent="0.25">
      <c r="A319">
        <v>11261</v>
      </c>
      <c r="B319" s="159">
        <v>358.8</v>
      </c>
      <c r="C319" s="121">
        <v>42072</v>
      </c>
    </row>
    <row r="320" spans="1:5" x14ac:dyDescent="0.25">
      <c r="A320">
        <v>11389</v>
      </c>
      <c r="B320" s="159">
        <v>72.599999999999994</v>
      </c>
      <c r="C320" s="121">
        <v>42075</v>
      </c>
    </row>
    <row r="321" spans="1:3" x14ac:dyDescent="0.25">
      <c r="A321">
        <v>11389</v>
      </c>
      <c r="B321" s="159">
        <v>223.22</v>
      </c>
      <c r="C321" s="121">
        <v>42075</v>
      </c>
    </row>
    <row r="322" spans="1:3" x14ac:dyDescent="0.25">
      <c r="A322">
        <v>11389</v>
      </c>
      <c r="B322" s="159">
        <v>126.36</v>
      </c>
      <c r="C322" s="121">
        <v>42075</v>
      </c>
    </row>
    <row r="323" spans="1:3" x14ac:dyDescent="0.25">
      <c r="A323">
        <v>11391</v>
      </c>
      <c r="B323" s="159">
        <v>126.36</v>
      </c>
      <c r="C323" s="121">
        <v>42075</v>
      </c>
    </row>
    <row r="324" spans="1:3" x14ac:dyDescent="0.25">
      <c r="A324">
        <v>11392</v>
      </c>
      <c r="B324" s="159">
        <v>60.73</v>
      </c>
      <c r="C324" s="121">
        <v>42075</v>
      </c>
    </row>
    <row r="325" spans="1:3" x14ac:dyDescent="0.25">
      <c r="A325">
        <v>11393</v>
      </c>
      <c r="B325" s="159">
        <v>163.72999999999999</v>
      </c>
      <c r="C325" s="121">
        <v>42075</v>
      </c>
    </row>
    <row r="326" spans="1:3" x14ac:dyDescent="0.25">
      <c r="A326">
        <v>11442</v>
      </c>
      <c r="B326" s="159">
        <v>9806.58</v>
      </c>
      <c r="C326" s="121">
        <v>42080</v>
      </c>
    </row>
    <row r="327" spans="1:3" x14ac:dyDescent="0.25">
      <c r="A327">
        <v>11443</v>
      </c>
      <c r="B327" s="159">
        <v>430.52</v>
      </c>
      <c r="C327" s="121">
        <v>42080</v>
      </c>
    </row>
    <row r="328" spans="1:3" x14ac:dyDescent="0.25">
      <c r="A328">
        <v>11445</v>
      </c>
      <c r="B328" s="159">
        <v>95.9</v>
      </c>
      <c r="C328" s="121">
        <v>42080</v>
      </c>
    </row>
    <row r="329" spans="1:3" x14ac:dyDescent="0.25">
      <c r="A329">
        <v>11447</v>
      </c>
      <c r="B329" s="159">
        <v>246.93</v>
      </c>
      <c r="C329" s="121">
        <v>42080</v>
      </c>
    </row>
    <row r="330" spans="1:3" x14ac:dyDescent="0.25">
      <c r="A330">
        <v>11447</v>
      </c>
      <c r="B330" s="159">
        <v>118.2</v>
      </c>
      <c r="C330" s="121">
        <v>42080</v>
      </c>
    </row>
    <row r="331" spans="1:3" x14ac:dyDescent="0.25">
      <c r="A331">
        <v>11448</v>
      </c>
      <c r="B331" s="159">
        <v>411.18</v>
      </c>
      <c r="C331" s="121">
        <v>42080</v>
      </c>
    </row>
    <row r="332" spans="1:3" x14ac:dyDescent="0.25">
      <c r="A332">
        <v>11511</v>
      </c>
      <c r="B332" s="159">
        <v>408.48</v>
      </c>
      <c r="C332" s="121">
        <v>42081</v>
      </c>
    </row>
    <row r="333" spans="1:3" x14ac:dyDescent="0.25">
      <c r="A333">
        <v>11554</v>
      </c>
      <c r="B333" s="159">
        <v>192.53</v>
      </c>
      <c r="C333" s="121">
        <v>42083</v>
      </c>
    </row>
    <row r="334" spans="1:3" x14ac:dyDescent="0.25">
      <c r="A334">
        <v>11713</v>
      </c>
      <c r="B334" s="159">
        <v>956.47</v>
      </c>
      <c r="C334" s="121">
        <v>42089</v>
      </c>
    </row>
    <row r="335" spans="1:3" x14ac:dyDescent="0.25">
      <c r="A335">
        <v>11716</v>
      </c>
      <c r="B335" s="159">
        <v>343.8</v>
      </c>
      <c r="C335" s="121">
        <v>42089</v>
      </c>
    </row>
    <row r="336" spans="1:3" x14ac:dyDescent="0.25">
      <c r="A336">
        <v>11718</v>
      </c>
      <c r="B336" s="159">
        <v>45.91</v>
      </c>
      <c r="C336" s="121">
        <v>42089</v>
      </c>
    </row>
    <row r="337" spans="1:6" x14ac:dyDescent="0.25">
      <c r="A337">
        <v>11787</v>
      </c>
      <c r="B337" s="159">
        <v>82.96</v>
      </c>
      <c r="C337" s="121">
        <v>42093</v>
      </c>
      <c r="E337" s="37">
        <f>SUM(B311:B337)</f>
        <v>22918.71</v>
      </c>
    </row>
    <row r="338" spans="1:6" x14ac:dyDescent="0.25">
      <c r="A338">
        <v>11938</v>
      </c>
      <c r="B338" s="159">
        <v>940.92</v>
      </c>
      <c r="C338" s="121">
        <v>42100</v>
      </c>
    </row>
    <row r="339" spans="1:6" x14ac:dyDescent="0.25">
      <c r="A339">
        <v>11942</v>
      </c>
      <c r="B339" s="159">
        <v>41.71</v>
      </c>
      <c r="C339" s="121">
        <v>42100</v>
      </c>
    </row>
    <row r="340" spans="1:6" ht="15.75" thickBot="1" x14ac:dyDescent="0.3">
      <c r="A340">
        <v>11969</v>
      </c>
      <c r="B340" s="159">
        <v>2917.74</v>
      </c>
      <c r="C340" s="121">
        <v>42101</v>
      </c>
    </row>
    <row r="341" spans="1:6" x14ac:dyDescent="0.25">
      <c r="A341">
        <v>12047</v>
      </c>
      <c r="B341" s="159">
        <v>1398.6</v>
      </c>
      <c r="C341" s="121">
        <v>42103</v>
      </c>
      <c r="D341" s="38" t="s">
        <v>79</v>
      </c>
      <c r="E341" t="s">
        <v>43</v>
      </c>
      <c r="F341" s="73"/>
    </row>
    <row r="342" spans="1:6" ht="19.5" thickBot="1" x14ac:dyDescent="0.3">
      <c r="A342">
        <v>12102</v>
      </c>
      <c r="B342" s="159">
        <v>62.73</v>
      </c>
      <c r="C342" s="121">
        <v>42107</v>
      </c>
      <c r="D342" s="14">
        <f>+SUM(B298:B346)</f>
        <v>52350.890000000007</v>
      </c>
      <c r="E342" s="75"/>
      <c r="F342" s="16"/>
    </row>
    <row r="343" spans="1:6" ht="21" x14ac:dyDescent="0.35">
      <c r="A343">
        <v>12232</v>
      </c>
      <c r="B343" s="159">
        <v>243.29</v>
      </c>
      <c r="C343" s="121">
        <v>42110</v>
      </c>
      <c r="D343" s="39" t="s">
        <v>6</v>
      </c>
      <c r="E343" s="113">
        <v>2589.33</v>
      </c>
      <c r="F343" s="113">
        <f>SUM(D344-E343)</f>
        <v>28.214500000000498</v>
      </c>
    </row>
    <row r="344" spans="1:6" ht="21.75" thickBot="1" x14ac:dyDescent="0.35">
      <c r="A344">
        <v>12233</v>
      </c>
      <c r="B344" s="159">
        <v>8132.93</v>
      </c>
      <c r="C344" s="121">
        <v>42110</v>
      </c>
      <c r="D344" s="20">
        <f>D342*0.05</f>
        <v>2617.5445000000004</v>
      </c>
      <c r="E344" s="28" t="s">
        <v>61</v>
      </c>
      <c r="F344" s="72" t="s">
        <v>31</v>
      </c>
    </row>
    <row r="345" spans="1:6" x14ac:dyDescent="0.25">
      <c r="A345">
        <v>12303</v>
      </c>
      <c r="B345" s="159">
        <v>135</v>
      </c>
      <c r="C345" s="121">
        <v>42114</v>
      </c>
    </row>
    <row r="346" spans="1:6" x14ac:dyDescent="0.25">
      <c r="A346">
        <v>12432</v>
      </c>
      <c r="B346" s="160">
        <v>118.21</v>
      </c>
      <c r="C346" s="121">
        <v>42118</v>
      </c>
      <c r="E346" s="37">
        <f>SUM(B338:B346)</f>
        <v>13991.129999999997</v>
      </c>
    </row>
    <row r="347" spans="1:6" x14ac:dyDescent="0.25">
      <c r="A347">
        <v>12610</v>
      </c>
      <c r="B347" s="158">
        <v>365.72</v>
      </c>
      <c r="C347" s="121">
        <v>42125</v>
      </c>
    </row>
    <row r="348" spans="1:6" x14ac:dyDescent="0.25">
      <c r="A348">
        <v>12653</v>
      </c>
      <c r="B348" s="159">
        <v>4852.8500000000004</v>
      </c>
      <c r="C348" s="121">
        <v>42128</v>
      </c>
    </row>
    <row r="349" spans="1:6" x14ac:dyDescent="0.25">
      <c r="A349">
        <v>12780</v>
      </c>
      <c r="B349" s="159">
        <v>118.02</v>
      </c>
      <c r="C349" s="121">
        <v>42131</v>
      </c>
    </row>
    <row r="350" spans="1:6" x14ac:dyDescent="0.25">
      <c r="A350">
        <v>12844</v>
      </c>
      <c r="B350" s="159">
        <v>15.16</v>
      </c>
      <c r="C350" s="121">
        <v>42136</v>
      </c>
    </row>
    <row r="351" spans="1:6" x14ac:dyDescent="0.25">
      <c r="A351">
        <v>12915</v>
      </c>
      <c r="B351" s="159">
        <v>17399.060000000001</v>
      </c>
      <c r="C351" s="121">
        <v>42138</v>
      </c>
    </row>
    <row r="352" spans="1:6" x14ac:dyDescent="0.25">
      <c r="A352">
        <v>12919</v>
      </c>
      <c r="B352" s="159">
        <v>2438.2199999999998</v>
      </c>
      <c r="C352" s="121">
        <v>42138</v>
      </c>
    </row>
    <row r="353" spans="1:5" x14ac:dyDescent="0.25">
      <c r="A353">
        <v>12916</v>
      </c>
      <c r="B353" s="159">
        <v>156.16</v>
      </c>
      <c r="C353" s="121">
        <v>42138</v>
      </c>
    </row>
    <row r="354" spans="1:5" x14ac:dyDescent="0.25">
      <c r="A354">
        <v>12983</v>
      </c>
      <c r="B354" s="159">
        <v>51.35</v>
      </c>
      <c r="C354" s="121">
        <v>42143</v>
      </c>
    </row>
    <row r="355" spans="1:5" x14ac:dyDescent="0.25">
      <c r="A355">
        <v>13060</v>
      </c>
      <c r="B355" s="159">
        <v>6268.24</v>
      </c>
      <c r="C355" s="121">
        <v>42145</v>
      </c>
    </row>
    <row r="356" spans="1:5" x14ac:dyDescent="0.25">
      <c r="A356">
        <v>13062</v>
      </c>
      <c r="B356" s="159">
        <v>945.6</v>
      </c>
      <c r="C356" s="121">
        <v>42145</v>
      </c>
    </row>
    <row r="357" spans="1:5" x14ac:dyDescent="0.25">
      <c r="A357">
        <v>13249</v>
      </c>
      <c r="B357" s="159">
        <v>481.32</v>
      </c>
      <c r="C357" s="164">
        <v>42152</v>
      </c>
      <c r="D357" s="165"/>
      <c r="E357" s="166">
        <f>SUM(B347:B357)</f>
        <v>33091.699999999997</v>
      </c>
    </row>
    <row r="358" spans="1:5" x14ac:dyDescent="0.25">
      <c r="A358">
        <v>13307</v>
      </c>
      <c r="B358" s="159">
        <v>466.26</v>
      </c>
      <c r="C358" s="121">
        <v>42156</v>
      </c>
    </row>
    <row r="359" spans="1:5" x14ac:dyDescent="0.25">
      <c r="A359">
        <v>13469</v>
      </c>
      <c r="B359" s="159">
        <v>756.36</v>
      </c>
      <c r="C359" s="121">
        <v>42159</v>
      </c>
    </row>
    <row r="360" spans="1:5" x14ac:dyDescent="0.25">
      <c r="A360">
        <v>13472</v>
      </c>
      <c r="B360" s="159">
        <v>2161.39</v>
      </c>
      <c r="C360" s="121">
        <v>42159</v>
      </c>
    </row>
    <row r="361" spans="1:5" x14ac:dyDescent="0.25">
      <c r="A361">
        <v>13473</v>
      </c>
      <c r="B361" s="159">
        <v>2796.96</v>
      </c>
      <c r="C361" s="121">
        <v>42159</v>
      </c>
    </row>
    <row r="362" spans="1:5" x14ac:dyDescent="0.25">
      <c r="A362">
        <v>13521</v>
      </c>
      <c r="B362" s="159">
        <v>141.54</v>
      </c>
      <c r="C362" s="121">
        <v>42163</v>
      </c>
    </row>
    <row r="363" spans="1:5" x14ac:dyDescent="0.25">
      <c r="A363">
        <v>13636</v>
      </c>
      <c r="B363" s="159">
        <v>6907.03</v>
      </c>
      <c r="C363" s="121">
        <v>42166</v>
      </c>
    </row>
    <row r="364" spans="1:5" x14ac:dyDescent="0.25">
      <c r="A364">
        <v>13636</v>
      </c>
      <c r="B364" s="159">
        <v>216.36</v>
      </c>
      <c r="C364" s="121">
        <v>42166</v>
      </c>
    </row>
    <row r="365" spans="1:5" x14ac:dyDescent="0.25">
      <c r="A365">
        <v>13636</v>
      </c>
      <c r="B365" s="159">
        <v>472.85</v>
      </c>
      <c r="C365" s="121">
        <v>42166</v>
      </c>
    </row>
    <row r="366" spans="1:5" x14ac:dyDescent="0.25">
      <c r="A366">
        <v>13640</v>
      </c>
      <c r="B366" s="159">
        <v>485.5</v>
      </c>
      <c r="C366" s="121">
        <v>42166</v>
      </c>
    </row>
    <row r="367" spans="1:5" x14ac:dyDescent="0.25">
      <c r="A367">
        <v>13642</v>
      </c>
      <c r="B367" s="159">
        <v>555.66</v>
      </c>
      <c r="C367" s="121">
        <v>42166</v>
      </c>
    </row>
    <row r="368" spans="1:5" x14ac:dyDescent="0.25">
      <c r="A368">
        <v>13696</v>
      </c>
      <c r="B368" s="159">
        <v>109.98</v>
      </c>
      <c r="C368" s="121">
        <v>42170</v>
      </c>
    </row>
    <row r="369" spans="1:6" x14ac:dyDescent="0.25">
      <c r="A369">
        <v>13704</v>
      </c>
      <c r="B369" s="159">
        <v>129.04400000000001</v>
      </c>
      <c r="C369" s="121">
        <v>38518</v>
      </c>
    </row>
    <row r="370" spans="1:6" x14ac:dyDescent="0.25">
      <c r="A370">
        <v>13705</v>
      </c>
      <c r="B370" s="159">
        <v>29.96</v>
      </c>
      <c r="C370" s="121">
        <v>42170</v>
      </c>
    </row>
    <row r="371" spans="1:6" x14ac:dyDescent="0.25">
      <c r="A371">
        <v>13824</v>
      </c>
      <c r="B371" s="159">
        <v>376.95</v>
      </c>
      <c r="C371" s="121">
        <v>42173</v>
      </c>
    </row>
    <row r="372" spans="1:6" x14ac:dyDescent="0.25">
      <c r="A372">
        <v>13826</v>
      </c>
      <c r="B372" s="159">
        <v>40.020000000000003</v>
      </c>
      <c r="C372" s="121">
        <v>42173</v>
      </c>
    </row>
    <row r="373" spans="1:6" x14ac:dyDescent="0.25">
      <c r="A373">
        <v>13952</v>
      </c>
      <c r="B373" s="159">
        <v>3732.59</v>
      </c>
      <c r="C373" s="121">
        <v>42178</v>
      </c>
    </row>
    <row r="374" spans="1:6" x14ac:dyDescent="0.25">
      <c r="A374">
        <v>14014</v>
      </c>
      <c r="B374" s="159">
        <v>6907.03</v>
      </c>
      <c r="C374" s="121">
        <v>42180</v>
      </c>
    </row>
    <row r="375" spans="1:6" x14ac:dyDescent="0.25">
      <c r="A375">
        <v>14014</v>
      </c>
      <c r="B375" s="159">
        <v>83.05</v>
      </c>
      <c r="C375" s="121">
        <v>42180</v>
      </c>
    </row>
    <row r="376" spans="1:6" x14ac:dyDescent="0.25">
      <c r="A376">
        <v>14087</v>
      </c>
      <c r="B376" s="159">
        <v>337.93</v>
      </c>
      <c r="C376" s="121">
        <v>42184</v>
      </c>
    </row>
    <row r="377" spans="1:6" x14ac:dyDescent="0.25">
      <c r="A377">
        <v>14087</v>
      </c>
      <c r="B377" s="159">
        <v>307.61</v>
      </c>
      <c r="C377" s="121">
        <v>42184</v>
      </c>
    </row>
    <row r="378" spans="1:6" x14ac:dyDescent="0.25">
      <c r="A378">
        <v>14091</v>
      </c>
      <c r="B378" s="159">
        <v>262.92</v>
      </c>
      <c r="C378" s="164">
        <v>42184</v>
      </c>
      <c r="D378" s="165"/>
      <c r="E378" s="166">
        <f>SUM(B358:B378)</f>
        <v>27276.993999999995</v>
      </c>
    </row>
    <row r="379" spans="1:6" x14ac:dyDescent="0.25">
      <c r="A379">
        <v>14171</v>
      </c>
      <c r="B379" s="159">
        <v>1726.84</v>
      </c>
      <c r="C379" s="121">
        <v>42187</v>
      </c>
    </row>
    <row r="380" spans="1:6" x14ac:dyDescent="0.25">
      <c r="A380">
        <v>14248</v>
      </c>
      <c r="B380" s="159">
        <v>1298.5</v>
      </c>
      <c r="C380" s="121">
        <v>42191</v>
      </c>
      <c r="F380" s="162" t="s">
        <v>81</v>
      </c>
    </row>
    <row r="381" spans="1:6" x14ac:dyDescent="0.25">
      <c r="A381">
        <v>14408</v>
      </c>
      <c r="B381" s="159">
        <v>335.1</v>
      </c>
      <c r="C381" s="121">
        <v>42198</v>
      </c>
      <c r="F381" s="162"/>
    </row>
    <row r="382" spans="1:6" ht="17.25" x14ac:dyDescent="0.25">
      <c r="A382">
        <v>14504</v>
      </c>
      <c r="B382" s="159">
        <v>796.03</v>
      </c>
      <c r="C382" s="121">
        <v>42201</v>
      </c>
      <c r="F382" s="162" t="s">
        <v>82</v>
      </c>
    </row>
    <row r="383" spans="1:6" ht="15.75" thickBot="1" x14ac:dyDescent="0.3">
      <c r="A383">
        <v>14505</v>
      </c>
      <c r="B383" s="159">
        <v>1896.93</v>
      </c>
      <c r="C383" s="121">
        <v>42201</v>
      </c>
      <c r="F383" s="162" t="s">
        <v>83</v>
      </c>
    </row>
    <row r="384" spans="1:6" x14ac:dyDescent="0.25">
      <c r="A384">
        <v>14547</v>
      </c>
      <c r="B384" s="159">
        <v>543.9</v>
      </c>
      <c r="C384" s="121">
        <v>42205</v>
      </c>
      <c r="D384" s="38" t="s">
        <v>85</v>
      </c>
      <c r="F384" s="162" t="s">
        <v>84</v>
      </c>
    </row>
    <row r="385" spans="1:6" ht="19.5" thickBot="1" x14ac:dyDescent="0.3">
      <c r="A385">
        <v>14702</v>
      </c>
      <c r="B385" s="159">
        <v>1924.83</v>
      </c>
      <c r="C385" s="121">
        <v>42208</v>
      </c>
      <c r="D385" s="14">
        <f>+SUM(B347:B390)</f>
        <v>74174.863999999987</v>
      </c>
      <c r="E385" s="75" t="s">
        <v>86</v>
      </c>
      <c r="F385" s="16"/>
    </row>
    <row r="386" spans="1:6" ht="21" x14ac:dyDescent="0.35">
      <c r="A386">
        <v>14761</v>
      </c>
      <c r="B386" s="159">
        <v>372.98</v>
      </c>
      <c r="C386" s="121">
        <v>42212</v>
      </c>
      <c r="D386" s="39" t="s">
        <v>6</v>
      </c>
      <c r="E386" s="113">
        <v>3592.79</v>
      </c>
      <c r="F386" s="113">
        <f>SUM(D387-E386)</f>
        <v>115.95319999999947</v>
      </c>
    </row>
    <row r="387" spans="1:6" ht="21.75" thickBot="1" x14ac:dyDescent="0.35">
      <c r="A387">
        <v>14765</v>
      </c>
      <c r="B387" s="159">
        <v>66.599999999999994</v>
      </c>
      <c r="C387" s="121">
        <v>42212</v>
      </c>
      <c r="D387" s="20">
        <f>D385*0.05</f>
        <v>3708.7431999999994</v>
      </c>
      <c r="E387" s="28" t="s">
        <v>87</v>
      </c>
      <c r="F387" s="72" t="s">
        <v>31</v>
      </c>
    </row>
    <row r="388" spans="1:6" x14ac:dyDescent="0.25">
      <c r="A388">
        <v>14766</v>
      </c>
      <c r="B388" s="159">
        <v>39.96</v>
      </c>
      <c r="C388" s="121">
        <v>42212</v>
      </c>
      <c r="D388" s="169" t="s">
        <v>88</v>
      </c>
      <c r="E388" s="167" t="s">
        <v>89</v>
      </c>
    </row>
    <row r="389" spans="1:6" x14ac:dyDescent="0.25">
      <c r="A389">
        <v>14883</v>
      </c>
      <c r="B389" s="159">
        <v>4095.3</v>
      </c>
      <c r="C389" s="121">
        <v>42215</v>
      </c>
      <c r="D389" s="160">
        <v>71855.88</v>
      </c>
      <c r="E389" s="168">
        <f>D385-D389</f>
        <v>2318.9839999999822</v>
      </c>
    </row>
    <row r="390" spans="1:6" x14ac:dyDescent="0.25">
      <c r="A390">
        <v>14887</v>
      </c>
      <c r="B390" s="160">
        <v>709.2</v>
      </c>
      <c r="C390" s="164">
        <v>42215</v>
      </c>
      <c r="D390" s="165"/>
      <c r="E390" s="166">
        <f>SUM(B379:B390)</f>
        <v>13806.170000000002</v>
      </c>
    </row>
    <row r="391" spans="1:6" x14ac:dyDescent="0.25">
      <c r="B391" s="161"/>
      <c r="E391" s="37"/>
    </row>
    <row r="392" spans="1:6" x14ac:dyDescent="0.25">
      <c r="A392">
        <v>14983</v>
      </c>
      <c r="B392" s="161">
        <v>1471.86</v>
      </c>
      <c r="C392" s="121">
        <v>42220</v>
      </c>
      <c r="E392" s="37"/>
    </row>
    <row r="393" spans="1:6" x14ac:dyDescent="0.25">
      <c r="A393">
        <v>15094</v>
      </c>
      <c r="B393" s="161">
        <v>732.97</v>
      </c>
      <c r="C393" s="121">
        <v>42226</v>
      </c>
      <c r="E393" s="37"/>
    </row>
    <row r="394" spans="1:6" x14ac:dyDescent="0.25">
      <c r="A394">
        <v>15189</v>
      </c>
      <c r="B394" s="161">
        <v>140.69999999999999</v>
      </c>
      <c r="C394" s="121">
        <v>42228</v>
      </c>
      <c r="E394" s="37"/>
    </row>
    <row r="395" spans="1:6" x14ac:dyDescent="0.25">
      <c r="A395">
        <v>15209</v>
      </c>
      <c r="B395" s="161">
        <v>928.55</v>
      </c>
      <c r="C395" s="121">
        <v>42229</v>
      </c>
      <c r="E395" s="37"/>
    </row>
    <row r="396" spans="1:6" x14ac:dyDescent="0.25">
      <c r="A396">
        <v>15237</v>
      </c>
      <c r="B396" s="161">
        <v>6907.03</v>
      </c>
      <c r="C396" s="121">
        <v>42229</v>
      </c>
      <c r="E396" s="37"/>
    </row>
    <row r="397" spans="1:6" x14ac:dyDescent="0.25">
      <c r="A397">
        <v>15309</v>
      </c>
      <c r="B397" s="161">
        <v>481.32</v>
      </c>
      <c r="C397" s="121">
        <v>42233</v>
      </c>
      <c r="E397" s="37"/>
    </row>
    <row r="398" spans="1:6" x14ac:dyDescent="0.25">
      <c r="A398">
        <v>15310</v>
      </c>
      <c r="B398" s="161">
        <v>2008.8</v>
      </c>
      <c r="C398" s="121">
        <v>42233</v>
      </c>
      <c r="E398" s="37"/>
    </row>
    <row r="399" spans="1:6" x14ac:dyDescent="0.25">
      <c r="A399">
        <v>15312</v>
      </c>
      <c r="B399" s="161">
        <v>751.42</v>
      </c>
      <c r="C399" s="121">
        <v>42233</v>
      </c>
      <c r="E399" s="37"/>
    </row>
    <row r="400" spans="1:6" x14ac:dyDescent="0.25">
      <c r="A400">
        <v>15420</v>
      </c>
      <c r="B400" s="161">
        <v>276.63</v>
      </c>
      <c r="C400" s="121">
        <v>42237</v>
      </c>
      <c r="E400" s="37"/>
    </row>
    <row r="401" spans="1:7" x14ac:dyDescent="0.25">
      <c r="A401">
        <v>15471</v>
      </c>
      <c r="B401" s="161">
        <v>106.11</v>
      </c>
      <c r="C401" s="121">
        <v>42240</v>
      </c>
      <c r="E401" s="37"/>
    </row>
    <row r="402" spans="1:7" x14ac:dyDescent="0.25">
      <c r="A402">
        <v>15545</v>
      </c>
      <c r="B402" s="161">
        <v>1170.1199999999999</v>
      </c>
      <c r="C402" s="121">
        <v>42242</v>
      </c>
      <c r="E402" s="37"/>
    </row>
    <row r="403" spans="1:7" x14ac:dyDescent="0.25">
      <c r="A403">
        <v>15590</v>
      </c>
      <c r="B403" s="161">
        <v>2370.2199999999998</v>
      </c>
      <c r="C403" s="121">
        <v>42243</v>
      </c>
      <c r="E403" s="37"/>
    </row>
    <row r="404" spans="1:7" x14ac:dyDescent="0.25">
      <c r="A404">
        <v>15648</v>
      </c>
      <c r="B404" s="161">
        <v>65.400000000000006</v>
      </c>
      <c r="C404" s="121">
        <v>42247</v>
      </c>
      <c r="E404" s="37"/>
    </row>
    <row r="405" spans="1:7" ht="17.25" x14ac:dyDescent="0.4">
      <c r="A405" s="170">
        <v>15653</v>
      </c>
      <c r="B405" s="171">
        <v>182.16</v>
      </c>
      <c r="C405" s="172">
        <v>42247</v>
      </c>
      <c r="D405" s="170"/>
      <c r="E405" s="173">
        <f>SUM(B392:B405)</f>
        <v>17593.29</v>
      </c>
    </row>
    <row r="406" spans="1:7" x14ac:dyDescent="0.25">
      <c r="B406" s="161"/>
      <c r="E406" s="37"/>
    </row>
    <row r="407" spans="1:7" x14ac:dyDescent="0.25">
      <c r="A407" s="156">
        <v>15934</v>
      </c>
      <c r="B407" s="163">
        <v>1794.66</v>
      </c>
      <c r="C407" s="157" t="s">
        <v>70</v>
      </c>
    </row>
    <row r="408" spans="1:7" x14ac:dyDescent="0.25">
      <c r="A408">
        <v>15937</v>
      </c>
      <c r="B408" s="161">
        <v>293.45</v>
      </c>
      <c r="C408" s="155" t="s">
        <v>70</v>
      </c>
    </row>
    <row r="409" spans="1:7" x14ac:dyDescent="0.25">
      <c r="A409">
        <v>15761</v>
      </c>
      <c r="B409" s="161">
        <v>554.75</v>
      </c>
      <c r="C409" s="155" t="s">
        <v>71</v>
      </c>
      <c r="G409" s="37"/>
    </row>
    <row r="410" spans="1:7" x14ac:dyDescent="0.25">
      <c r="A410">
        <v>15828</v>
      </c>
      <c r="B410" s="161">
        <v>98.97</v>
      </c>
      <c r="C410" s="155" t="s">
        <v>72</v>
      </c>
    </row>
    <row r="411" spans="1:7" x14ac:dyDescent="0.25">
      <c r="A411">
        <v>16042</v>
      </c>
      <c r="B411" s="161">
        <v>4815.2700000000004</v>
      </c>
      <c r="C411" s="155" t="s">
        <v>73</v>
      </c>
    </row>
    <row r="412" spans="1:7" ht="17.25" x14ac:dyDescent="0.4">
      <c r="A412" s="170">
        <v>16034</v>
      </c>
      <c r="B412" s="171">
        <v>106.11</v>
      </c>
      <c r="C412" s="174" t="s">
        <v>73</v>
      </c>
      <c r="D412" s="170"/>
      <c r="E412" s="173">
        <f>SUM(B407:B412)</f>
        <v>7663.21</v>
      </c>
    </row>
    <row r="413" spans="1:7" ht="15.75" thickBot="1" x14ac:dyDescent="0.3">
      <c r="B413" s="161"/>
      <c r="C413" s="155"/>
      <c r="E413" s="37"/>
    </row>
    <row r="414" spans="1:7" x14ac:dyDescent="0.25">
      <c r="B414" s="161"/>
      <c r="C414" s="155"/>
      <c r="D414" s="38" t="s">
        <v>90</v>
      </c>
      <c r="F414" s="162"/>
    </row>
    <row r="415" spans="1:7" ht="19.5" thickBot="1" x14ac:dyDescent="0.3">
      <c r="A415" s="156">
        <v>16665</v>
      </c>
      <c r="B415" s="163">
        <v>2546.5100000000002</v>
      </c>
      <c r="C415" s="157" t="s">
        <v>74</v>
      </c>
      <c r="D415" s="14">
        <f>+SUM(B392:B432)</f>
        <v>44524.179999999993</v>
      </c>
      <c r="E415" s="75">
        <v>42306</v>
      </c>
      <c r="F415" s="16"/>
    </row>
    <row r="416" spans="1:7" ht="21" x14ac:dyDescent="0.35">
      <c r="A416">
        <v>16622</v>
      </c>
      <c r="B416" s="161">
        <v>1402.75</v>
      </c>
      <c r="C416" s="155" t="s">
        <v>75</v>
      </c>
      <c r="D416" s="39" t="s">
        <v>6</v>
      </c>
      <c r="E416" s="113">
        <v>3079.86</v>
      </c>
      <c r="F416" s="113">
        <f>SUM(D417-E416)</f>
        <v>-853.65100000000029</v>
      </c>
    </row>
    <row r="417" spans="1:7" ht="21.75" thickBot="1" x14ac:dyDescent="0.35">
      <c r="A417">
        <v>16623</v>
      </c>
      <c r="B417" s="161">
        <v>323.25</v>
      </c>
      <c r="C417" s="155" t="s">
        <v>75</v>
      </c>
      <c r="D417" s="20">
        <f>D415*0.05</f>
        <v>2226.2089999999998</v>
      </c>
      <c r="E417" s="28" t="s">
        <v>91</v>
      </c>
      <c r="F417" s="72" t="s">
        <v>31</v>
      </c>
    </row>
    <row r="418" spans="1:7" x14ac:dyDescent="0.25">
      <c r="A418">
        <v>16385</v>
      </c>
      <c r="B418" s="161">
        <v>2796.96</v>
      </c>
      <c r="C418" s="155" t="s">
        <v>76</v>
      </c>
      <c r="D418" s="169" t="s">
        <v>88</v>
      </c>
      <c r="E418" s="167" t="s">
        <v>89</v>
      </c>
    </row>
    <row r="419" spans="1:7" x14ac:dyDescent="0.25">
      <c r="A419">
        <v>16387</v>
      </c>
      <c r="B419" s="161">
        <v>372.98</v>
      </c>
      <c r="C419" s="155" t="s">
        <v>76</v>
      </c>
      <c r="D419" s="160">
        <v>54510.79</v>
      </c>
      <c r="E419" s="168">
        <f>D415-D419</f>
        <v>-9986.6100000000079</v>
      </c>
    </row>
    <row r="420" spans="1:7" x14ac:dyDescent="0.25">
      <c r="A420">
        <v>16388</v>
      </c>
      <c r="B420" s="161">
        <v>656.65</v>
      </c>
      <c r="C420" s="155" t="s">
        <v>76</v>
      </c>
      <c r="G420" s="162"/>
    </row>
    <row r="421" spans="1:7" x14ac:dyDescent="0.25">
      <c r="A421">
        <v>16341</v>
      </c>
      <c r="B421" s="161">
        <v>1678.54</v>
      </c>
      <c r="C421" s="155" t="s">
        <v>77</v>
      </c>
    </row>
    <row r="422" spans="1:7" x14ac:dyDescent="0.25">
      <c r="A422">
        <v>16339</v>
      </c>
      <c r="B422" s="161">
        <v>607.82000000000005</v>
      </c>
      <c r="C422" s="155" t="s">
        <v>77</v>
      </c>
    </row>
    <row r="423" spans="1:7" x14ac:dyDescent="0.25">
      <c r="A423">
        <v>16340</v>
      </c>
      <c r="B423" s="161">
        <v>745.96</v>
      </c>
      <c r="C423" s="155" t="s">
        <v>77</v>
      </c>
    </row>
    <row r="424" spans="1:7" x14ac:dyDescent="0.25">
      <c r="A424">
        <v>16522</v>
      </c>
      <c r="B424" s="161">
        <v>68.260000000000005</v>
      </c>
      <c r="C424" s="155" t="s">
        <v>78</v>
      </c>
      <c r="E424" s="166"/>
    </row>
    <row r="425" spans="1:7" x14ac:dyDescent="0.25">
      <c r="A425">
        <v>16788</v>
      </c>
      <c r="B425" s="161">
        <v>4812.63</v>
      </c>
      <c r="C425" s="121">
        <v>42299</v>
      </c>
    </row>
    <row r="426" spans="1:7" x14ac:dyDescent="0.25">
      <c r="A426">
        <v>16833</v>
      </c>
      <c r="B426" s="161">
        <v>215.45</v>
      </c>
      <c r="C426" s="121">
        <v>42303</v>
      </c>
    </row>
    <row r="427" spans="1:7" x14ac:dyDescent="0.25">
      <c r="A427">
        <v>16831</v>
      </c>
      <c r="B427" s="161">
        <v>106.11</v>
      </c>
      <c r="C427" s="121">
        <v>42303</v>
      </c>
    </row>
    <row r="428" spans="1:7" x14ac:dyDescent="0.25">
      <c r="A428">
        <v>16829</v>
      </c>
      <c r="B428" s="161">
        <v>1273.96</v>
      </c>
      <c r="C428" s="121">
        <v>42303</v>
      </c>
    </row>
    <row r="429" spans="1:7" x14ac:dyDescent="0.25">
      <c r="A429">
        <v>16830</v>
      </c>
      <c r="B429" s="161">
        <v>1182</v>
      </c>
      <c r="C429" s="121">
        <v>42303</v>
      </c>
    </row>
    <row r="430" spans="1:7" x14ac:dyDescent="0.25">
      <c r="A430">
        <v>16968</v>
      </c>
      <c r="B430" s="161">
        <v>89.52</v>
      </c>
      <c r="C430" s="121">
        <v>42306</v>
      </c>
    </row>
    <row r="431" spans="1:7" ht="17.25" x14ac:dyDescent="0.4">
      <c r="A431" s="170">
        <v>16970</v>
      </c>
      <c r="B431" s="171">
        <v>388.33</v>
      </c>
      <c r="C431" s="172">
        <v>42306</v>
      </c>
      <c r="D431" s="170"/>
      <c r="E431" s="173">
        <f>SUM(B415:B431)</f>
        <v>19267.68</v>
      </c>
    </row>
    <row r="432" spans="1:7" x14ac:dyDescent="0.25">
      <c r="B432" s="161"/>
    </row>
    <row r="433" spans="1:6" x14ac:dyDescent="0.25">
      <c r="B433" s="161"/>
      <c r="F433" t="s">
        <v>92</v>
      </c>
    </row>
    <row r="434" spans="1:6" x14ac:dyDescent="0.25">
      <c r="A434">
        <v>17036</v>
      </c>
      <c r="B434" s="161">
        <v>3624.64</v>
      </c>
      <c r="C434" s="121">
        <v>42311</v>
      </c>
    </row>
    <row r="435" spans="1:6" x14ac:dyDescent="0.25">
      <c r="A435">
        <v>17224</v>
      </c>
      <c r="B435" s="161">
        <v>421.46</v>
      </c>
      <c r="C435" s="121">
        <v>42317</v>
      </c>
    </row>
    <row r="436" spans="1:6" x14ac:dyDescent="0.25">
      <c r="A436">
        <v>17222</v>
      </c>
      <c r="B436" s="161">
        <v>1235.3399999999999</v>
      </c>
      <c r="C436" s="121">
        <v>42317</v>
      </c>
    </row>
    <row r="437" spans="1:6" x14ac:dyDescent="0.25">
      <c r="A437">
        <v>17169</v>
      </c>
      <c r="B437" s="161">
        <v>485.84</v>
      </c>
      <c r="C437" s="121">
        <v>42313</v>
      </c>
    </row>
    <row r="438" spans="1:6" x14ac:dyDescent="0.25">
      <c r="A438">
        <v>17171</v>
      </c>
      <c r="B438" s="161">
        <v>196.62</v>
      </c>
      <c r="C438" s="121">
        <v>42313</v>
      </c>
    </row>
    <row r="439" spans="1:6" x14ac:dyDescent="0.25">
      <c r="A439">
        <v>17173</v>
      </c>
      <c r="B439" s="161">
        <v>203.29</v>
      </c>
      <c r="C439" s="121">
        <v>42313</v>
      </c>
    </row>
    <row r="440" spans="1:6" x14ac:dyDescent="0.25">
      <c r="A440">
        <v>17174</v>
      </c>
      <c r="B440" s="161">
        <v>404.53</v>
      </c>
      <c r="C440" s="121">
        <v>42313</v>
      </c>
    </row>
    <row r="441" spans="1:6" x14ac:dyDescent="0.25">
      <c r="A441">
        <v>17350</v>
      </c>
      <c r="B441" s="161">
        <v>365.41</v>
      </c>
      <c r="C441" s="121">
        <v>42321</v>
      </c>
    </row>
    <row r="442" spans="1:6" x14ac:dyDescent="0.25">
      <c r="A442">
        <v>17351</v>
      </c>
      <c r="B442" s="161">
        <v>618.84</v>
      </c>
      <c r="C442" s="121">
        <v>42321</v>
      </c>
    </row>
    <row r="443" spans="1:6" x14ac:dyDescent="0.25">
      <c r="A443">
        <v>17391</v>
      </c>
      <c r="B443" s="161">
        <v>1646.67</v>
      </c>
      <c r="C443" s="121">
        <v>42324</v>
      </c>
    </row>
    <row r="444" spans="1:6" x14ac:dyDescent="0.25">
      <c r="A444">
        <v>17511</v>
      </c>
      <c r="B444" s="161">
        <v>160.26</v>
      </c>
      <c r="C444" s="121">
        <v>42327</v>
      </c>
    </row>
    <row r="445" spans="1:6" x14ac:dyDescent="0.25">
      <c r="A445">
        <v>17512</v>
      </c>
      <c r="B445" s="161">
        <v>55.92</v>
      </c>
      <c r="C445" s="121">
        <v>42327</v>
      </c>
    </row>
    <row r="446" spans="1:6" x14ac:dyDescent="0.25">
      <c r="A446">
        <v>17514</v>
      </c>
      <c r="B446" s="161">
        <v>145.19999999999999</v>
      </c>
      <c r="C446" s="121">
        <v>42327</v>
      </c>
    </row>
    <row r="447" spans="1:6" x14ac:dyDescent="0.25">
      <c r="A447">
        <v>17513</v>
      </c>
      <c r="B447" s="161">
        <v>6907.03</v>
      </c>
      <c r="C447" s="121">
        <v>42327</v>
      </c>
    </row>
    <row r="448" spans="1:6" x14ac:dyDescent="0.25">
      <c r="A448">
        <v>17598</v>
      </c>
      <c r="B448" s="161">
        <v>1590.13</v>
      </c>
      <c r="C448" s="121">
        <v>42331</v>
      </c>
    </row>
    <row r="449" spans="1:5" x14ac:dyDescent="0.25">
      <c r="A449">
        <v>17596</v>
      </c>
      <c r="B449" s="161">
        <v>2686.42</v>
      </c>
      <c r="C449" s="121">
        <v>42331</v>
      </c>
    </row>
    <row r="450" spans="1:5" ht="17.25" x14ac:dyDescent="0.4">
      <c r="A450">
        <v>17718</v>
      </c>
      <c r="B450" s="161">
        <v>3812.26</v>
      </c>
      <c r="C450" s="121">
        <v>42335</v>
      </c>
      <c r="E450" s="173"/>
    </row>
    <row r="451" spans="1:5" x14ac:dyDescent="0.25">
      <c r="A451">
        <v>17786</v>
      </c>
      <c r="B451" s="161">
        <v>22.38</v>
      </c>
      <c r="C451" s="121">
        <v>42338</v>
      </c>
    </row>
    <row r="452" spans="1:5" x14ac:dyDescent="0.25">
      <c r="A452">
        <v>17783</v>
      </c>
      <c r="B452" s="161">
        <v>969.75</v>
      </c>
      <c r="C452" s="121">
        <v>42338</v>
      </c>
    </row>
    <row r="453" spans="1:5" ht="17.25" x14ac:dyDescent="0.4">
      <c r="A453">
        <v>17781</v>
      </c>
      <c r="B453" s="161">
        <v>277.22000000000003</v>
      </c>
      <c r="C453" s="121">
        <v>42338</v>
      </c>
      <c r="E453" s="173">
        <f>SUM(B434:B453)</f>
        <v>25829.210000000003</v>
      </c>
    </row>
    <row r="454" spans="1:5" x14ac:dyDescent="0.25">
      <c r="A454">
        <v>17912</v>
      </c>
      <c r="B454" s="161">
        <v>96.83</v>
      </c>
      <c r="C454" s="121">
        <v>42341</v>
      </c>
    </row>
    <row r="455" spans="1:5" x14ac:dyDescent="0.25">
      <c r="A455">
        <v>17910</v>
      </c>
      <c r="B455" s="161">
        <v>372.98</v>
      </c>
      <c r="C455" s="121">
        <v>42341</v>
      </c>
    </row>
    <row r="456" spans="1:5" x14ac:dyDescent="0.25">
      <c r="A456">
        <v>17909</v>
      </c>
      <c r="B456" s="161">
        <v>210</v>
      </c>
      <c r="C456" s="121">
        <v>42341</v>
      </c>
    </row>
    <row r="457" spans="1:5" x14ac:dyDescent="0.25">
      <c r="A457">
        <v>17906</v>
      </c>
      <c r="B457" s="161">
        <v>618.84</v>
      </c>
      <c r="C457" s="121">
        <v>42341</v>
      </c>
    </row>
    <row r="458" spans="1:5" x14ac:dyDescent="0.25">
      <c r="A458">
        <v>17986</v>
      </c>
      <c r="B458" s="161">
        <v>2690.44</v>
      </c>
      <c r="C458" s="121">
        <v>42345</v>
      </c>
    </row>
    <row r="459" spans="1:5" x14ac:dyDescent="0.25">
      <c r="A459">
        <v>17972</v>
      </c>
      <c r="B459" s="161">
        <v>524.07000000000005</v>
      </c>
      <c r="C459" s="121">
        <v>42345</v>
      </c>
    </row>
    <row r="460" spans="1:5" x14ac:dyDescent="0.25">
      <c r="A460">
        <v>17992</v>
      </c>
      <c r="B460" s="161">
        <v>88.64</v>
      </c>
      <c r="C460" s="121">
        <v>42346</v>
      </c>
    </row>
    <row r="461" spans="1:5" x14ac:dyDescent="0.25">
      <c r="A461">
        <v>17800</v>
      </c>
      <c r="B461" s="161">
        <v>2906.28</v>
      </c>
      <c r="C461" s="121">
        <v>42339</v>
      </c>
    </row>
    <row r="462" spans="1:5" x14ac:dyDescent="0.25">
      <c r="A462">
        <v>18100</v>
      </c>
      <c r="B462" s="161">
        <v>618.84</v>
      </c>
      <c r="C462" s="121">
        <v>42348</v>
      </c>
    </row>
    <row r="463" spans="1:5" x14ac:dyDescent="0.25">
      <c r="A463">
        <v>18101</v>
      </c>
      <c r="B463" s="161">
        <v>1018.2</v>
      </c>
      <c r="C463" s="121">
        <v>42348</v>
      </c>
    </row>
    <row r="464" spans="1:5" x14ac:dyDescent="0.25">
      <c r="A464">
        <v>18128</v>
      </c>
      <c r="B464" s="161">
        <v>4498.32</v>
      </c>
      <c r="C464" s="121">
        <v>42352</v>
      </c>
    </row>
    <row r="465" spans="1:5" x14ac:dyDescent="0.25">
      <c r="A465">
        <v>18145</v>
      </c>
      <c r="B465" s="161">
        <v>4989.97</v>
      </c>
      <c r="C465" s="121">
        <v>42352</v>
      </c>
    </row>
    <row r="466" spans="1:5" x14ac:dyDescent="0.25">
      <c r="A466">
        <v>18102</v>
      </c>
      <c r="B466" s="161">
        <v>187.37</v>
      </c>
      <c r="C466" s="121">
        <v>42348</v>
      </c>
    </row>
    <row r="467" spans="1:5" x14ac:dyDescent="0.25">
      <c r="A467">
        <v>18147</v>
      </c>
      <c r="B467" s="161">
        <v>249.84</v>
      </c>
      <c r="C467" s="121">
        <v>42352</v>
      </c>
    </row>
    <row r="468" spans="1:5" x14ac:dyDescent="0.25">
      <c r="A468">
        <v>18161</v>
      </c>
      <c r="B468" s="161">
        <v>397.98</v>
      </c>
      <c r="C468" s="121">
        <v>42352</v>
      </c>
    </row>
    <row r="469" spans="1:5" x14ac:dyDescent="0.25">
      <c r="A469">
        <v>18215</v>
      </c>
      <c r="B469" s="161">
        <v>4954.9799999999996</v>
      </c>
      <c r="C469" s="121">
        <v>42355</v>
      </c>
    </row>
    <row r="470" spans="1:5" x14ac:dyDescent="0.25">
      <c r="A470">
        <v>18234</v>
      </c>
      <c r="B470" s="161">
        <v>2925.41</v>
      </c>
      <c r="C470" s="121">
        <v>42355</v>
      </c>
    </row>
    <row r="471" spans="1:5" x14ac:dyDescent="0.25">
      <c r="A471">
        <v>18235</v>
      </c>
      <c r="B471" s="161">
        <v>4604.6899999999996</v>
      </c>
      <c r="C471" s="121">
        <v>42355</v>
      </c>
    </row>
    <row r="472" spans="1:5" x14ac:dyDescent="0.25">
      <c r="A472">
        <v>18296</v>
      </c>
      <c r="B472" s="161">
        <v>1237.68</v>
      </c>
      <c r="C472" s="121">
        <v>42359</v>
      </c>
    </row>
    <row r="473" spans="1:5" x14ac:dyDescent="0.25">
      <c r="A473">
        <v>18298</v>
      </c>
      <c r="B473" s="161">
        <v>326.95</v>
      </c>
      <c r="C473" s="121">
        <v>42359</v>
      </c>
    </row>
    <row r="474" spans="1:5" x14ac:dyDescent="0.25">
      <c r="A474">
        <v>18297</v>
      </c>
      <c r="B474" s="161">
        <v>133.68</v>
      </c>
      <c r="C474" s="121">
        <v>42359</v>
      </c>
    </row>
    <row r="475" spans="1:5" ht="17.25" x14ac:dyDescent="0.4">
      <c r="A475">
        <v>18294</v>
      </c>
      <c r="B475" s="161">
        <v>12.78</v>
      </c>
      <c r="C475" s="121">
        <v>42359</v>
      </c>
      <c r="E475" s="173">
        <f>SUM(B454:B475)</f>
        <v>33664.76999999999</v>
      </c>
    </row>
    <row r="476" spans="1:5" x14ac:dyDescent="0.25">
      <c r="A476">
        <v>18443</v>
      </c>
      <c r="B476" s="161">
        <v>335.48</v>
      </c>
      <c r="C476" s="121">
        <v>42373</v>
      </c>
    </row>
    <row r="477" spans="1:5" x14ac:dyDescent="0.25">
      <c r="A477">
        <v>18444</v>
      </c>
      <c r="B477" s="161">
        <v>335.48</v>
      </c>
      <c r="C477" s="121">
        <v>42373</v>
      </c>
    </row>
    <row r="478" spans="1:5" ht="17.25" x14ac:dyDescent="0.4">
      <c r="A478">
        <v>18448</v>
      </c>
      <c r="B478" s="119">
        <v>2228.13</v>
      </c>
      <c r="C478" s="121">
        <v>42373</v>
      </c>
      <c r="E478" s="173"/>
    </row>
    <row r="479" spans="1:5" x14ac:dyDescent="0.25">
      <c r="A479">
        <v>18566</v>
      </c>
      <c r="B479" s="119">
        <v>790.88</v>
      </c>
      <c r="C479" s="121">
        <v>42376</v>
      </c>
    </row>
    <row r="480" spans="1:5" x14ac:dyDescent="0.25">
      <c r="A480">
        <v>18816</v>
      </c>
      <c r="B480" s="119">
        <v>5556.28</v>
      </c>
      <c r="C480" s="121">
        <v>42387</v>
      </c>
    </row>
    <row r="481" spans="1:5" x14ac:dyDescent="0.25">
      <c r="A481">
        <v>19003</v>
      </c>
      <c r="B481" s="119">
        <v>1273.26</v>
      </c>
      <c r="C481" s="121">
        <v>42394</v>
      </c>
    </row>
    <row r="482" spans="1:5" x14ac:dyDescent="0.25">
      <c r="A482">
        <v>19128</v>
      </c>
      <c r="B482" s="119">
        <v>273.20999999999998</v>
      </c>
      <c r="C482" s="121">
        <v>42397</v>
      </c>
    </row>
    <row r="483" spans="1:5" x14ac:dyDescent="0.25">
      <c r="A483">
        <v>19129</v>
      </c>
      <c r="B483" s="119">
        <v>209.04</v>
      </c>
      <c r="C483" s="121">
        <v>42397</v>
      </c>
    </row>
    <row r="484" spans="1:5" ht="17.25" x14ac:dyDescent="0.4">
      <c r="A484">
        <v>19136</v>
      </c>
      <c r="B484" s="119">
        <v>1673.1</v>
      </c>
      <c r="C484" s="121">
        <v>42397</v>
      </c>
      <c r="E484" s="173">
        <f>SUM(B476:B484)</f>
        <v>12674.86</v>
      </c>
    </row>
    <row r="485" spans="1:5" ht="17.25" x14ac:dyDescent="0.4">
      <c r="E485" s="173"/>
    </row>
    <row r="486" spans="1:5" x14ac:dyDescent="0.25">
      <c r="A486">
        <v>19199</v>
      </c>
      <c r="B486" s="119">
        <v>745.96</v>
      </c>
      <c r="C486" s="121">
        <v>42401</v>
      </c>
    </row>
    <row r="487" spans="1:5" x14ac:dyDescent="0.25">
      <c r="A487">
        <v>19329</v>
      </c>
      <c r="B487" s="119">
        <v>140.01</v>
      </c>
      <c r="C487" s="121">
        <v>42401</v>
      </c>
    </row>
    <row r="488" spans="1:5" ht="17.25" x14ac:dyDescent="0.4">
      <c r="A488">
        <v>19333</v>
      </c>
      <c r="B488" s="119">
        <v>98.97</v>
      </c>
      <c r="C488" s="121">
        <v>42404</v>
      </c>
      <c r="E488" s="173"/>
    </row>
    <row r="489" spans="1:5" x14ac:dyDescent="0.25">
      <c r="A489">
        <v>19896</v>
      </c>
      <c r="B489" s="119">
        <v>93.74</v>
      </c>
      <c r="C489" s="121">
        <v>42425</v>
      </c>
    </row>
    <row r="490" spans="1:5" x14ac:dyDescent="0.25">
      <c r="A490">
        <v>19549</v>
      </c>
      <c r="B490" s="119">
        <v>215.15</v>
      </c>
      <c r="C490" s="121">
        <v>42411</v>
      </c>
    </row>
    <row r="491" spans="1:5" x14ac:dyDescent="0.25">
      <c r="A491">
        <v>19550</v>
      </c>
      <c r="B491" s="119">
        <v>189.45</v>
      </c>
      <c r="C491" s="121">
        <v>42411</v>
      </c>
    </row>
    <row r="492" spans="1:5" x14ac:dyDescent="0.25">
      <c r="A492">
        <v>19554</v>
      </c>
      <c r="B492" s="119">
        <v>129.16</v>
      </c>
      <c r="C492" s="121">
        <v>42411</v>
      </c>
    </row>
    <row r="493" spans="1:5" x14ac:dyDescent="0.25">
      <c r="A493">
        <v>19555</v>
      </c>
      <c r="B493" s="119">
        <v>361.38</v>
      </c>
      <c r="C493" s="121">
        <v>42411</v>
      </c>
    </row>
    <row r="494" spans="1:5" x14ac:dyDescent="0.25">
      <c r="A494">
        <v>19644</v>
      </c>
      <c r="B494" s="119">
        <v>6907.03</v>
      </c>
      <c r="C494" s="121">
        <v>42416</v>
      </c>
    </row>
    <row r="495" spans="1:5" x14ac:dyDescent="0.25">
      <c r="A495">
        <v>19647</v>
      </c>
      <c r="B495" s="119">
        <v>864</v>
      </c>
      <c r="C495" s="121">
        <v>42416</v>
      </c>
    </row>
    <row r="496" spans="1:5" x14ac:dyDescent="0.25">
      <c r="A496">
        <v>19649</v>
      </c>
      <c r="B496" s="119">
        <v>122.19</v>
      </c>
      <c r="C496" s="121">
        <v>42416</v>
      </c>
    </row>
    <row r="497" spans="1:5" x14ac:dyDescent="0.25">
      <c r="A497">
        <v>19650</v>
      </c>
      <c r="B497" s="119">
        <v>189.45</v>
      </c>
      <c r="C497" s="121">
        <v>42416</v>
      </c>
    </row>
    <row r="498" spans="1:5" x14ac:dyDescent="0.25">
      <c r="A498">
        <v>19781</v>
      </c>
      <c r="B498" s="119">
        <v>709.2</v>
      </c>
      <c r="C498" s="121">
        <v>42422</v>
      </c>
    </row>
    <row r="499" spans="1:5" x14ac:dyDescent="0.25">
      <c r="A499">
        <v>19783</v>
      </c>
      <c r="B499" s="119">
        <v>485.5</v>
      </c>
      <c r="C499" s="121">
        <v>42422</v>
      </c>
    </row>
    <row r="500" spans="1:5" x14ac:dyDescent="0.25">
      <c r="A500">
        <v>19786</v>
      </c>
      <c r="B500" s="119">
        <v>715.99</v>
      </c>
      <c r="C500" s="121">
        <v>42425</v>
      </c>
    </row>
    <row r="501" spans="1:5" x14ac:dyDescent="0.25">
      <c r="A501">
        <v>19898</v>
      </c>
      <c r="B501" s="119">
        <v>172</v>
      </c>
      <c r="C501" s="121">
        <v>42425</v>
      </c>
    </row>
    <row r="502" spans="1:5" x14ac:dyDescent="0.25">
      <c r="A502">
        <v>19899</v>
      </c>
      <c r="B502" s="119">
        <v>214.08</v>
      </c>
      <c r="C502" s="121">
        <v>42425</v>
      </c>
    </row>
    <row r="503" spans="1:5" x14ac:dyDescent="0.25">
      <c r="A503">
        <v>19901</v>
      </c>
      <c r="B503" s="119">
        <v>4623.92</v>
      </c>
      <c r="C503" s="121">
        <v>42425</v>
      </c>
    </row>
    <row r="504" spans="1:5" x14ac:dyDescent="0.25">
      <c r="A504">
        <v>19970</v>
      </c>
      <c r="B504" s="119">
        <v>189.26</v>
      </c>
      <c r="C504" s="121">
        <v>42429</v>
      </c>
    </row>
    <row r="505" spans="1:5" x14ac:dyDescent="0.25">
      <c r="A505">
        <v>19971</v>
      </c>
      <c r="B505" s="119">
        <v>156.78</v>
      </c>
      <c r="C505" s="121">
        <v>42429</v>
      </c>
    </row>
    <row r="506" spans="1:5" ht="17.25" x14ac:dyDescent="0.4">
      <c r="A506">
        <v>19968</v>
      </c>
      <c r="B506" s="119">
        <v>124.99</v>
      </c>
      <c r="C506" s="121">
        <v>42429</v>
      </c>
      <c r="E506" s="173">
        <f>SUM(B486:B506)</f>
        <v>17448.21</v>
      </c>
    </row>
    <row r="508" spans="1:5" x14ac:dyDescent="0.25">
      <c r="A508">
        <v>20095</v>
      </c>
      <c r="B508" s="119">
        <v>5.21</v>
      </c>
      <c r="C508" s="121">
        <v>42432</v>
      </c>
    </row>
    <row r="509" spans="1:5" x14ac:dyDescent="0.25">
      <c r="A509">
        <v>20099</v>
      </c>
      <c r="B509" s="119">
        <v>98.97</v>
      </c>
      <c r="C509" s="121">
        <v>42432</v>
      </c>
    </row>
    <row r="510" spans="1:5" x14ac:dyDescent="0.25">
      <c r="A510">
        <v>20096</v>
      </c>
      <c r="B510" s="119">
        <v>409.32</v>
      </c>
      <c r="C510" s="121">
        <v>42432</v>
      </c>
    </row>
    <row r="511" spans="1:5" x14ac:dyDescent="0.25">
      <c r="A511">
        <v>20253</v>
      </c>
      <c r="B511" s="119">
        <v>1901.92</v>
      </c>
      <c r="C511" s="121">
        <v>42439</v>
      </c>
    </row>
    <row r="512" spans="1:5" x14ac:dyDescent="0.25">
      <c r="A512">
        <v>20319</v>
      </c>
      <c r="B512" s="119">
        <v>156</v>
      </c>
      <c r="C512" s="121">
        <v>42443</v>
      </c>
    </row>
    <row r="513" spans="1:7" x14ac:dyDescent="0.25">
      <c r="A513">
        <v>20436</v>
      </c>
      <c r="B513" s="119">
        <v>208.32</v>
      </c>
      <c r="C513" s="121">
        <v>42446</v>
      </c>
    </row>
    <row r="514" spans="1:7" x14ac:dyDescent="0.25">
      <c r="A514">
        <v>20437</v>
      </c>
      <c r="B514" s="119">
        <v>5.21</v>
      </c>
      <c r="C514" s="121">
        <v>42446</v>
      </c>
    </row>
    <row r="515" spans="1:7" x14ac:dyDescent="0.25">
      <c r="A515">
        <v>20439</v>
      </c>
      <c r="B515" s="119">
        <v>313.56</v>
      </c>
      <c r="C515" s="121">
        <v>42446</v>
      </c>
    </row>
    <row r="516" spans="1:7" x14ac:dyDescent="0.25">
      <c r="A516">
        <v>20440</v>
      </c>
      <c r="B516" s="119">
        <v>1128.49</v>
      </c>
      <c r="C516" s="121">
        <v>42446</v>
      </c>
    </row>
    <row r="517" spans="1:7" x14ac:dyDescent="0.25">
      <c r="A517">
        <v>20433</v>
      </c>
      <c r="B517" s="119">
        <v>2900.53</v>
      </c>
      <c r="C517" s="121">
        <v>42446</v>
      </c>
    </row>
    <row r="518" spans="1:7" x14ac:dyDescent="0.25">
      <c r="A518">
        <v>20514</v>
      </c>
      <c r="B518" s="119">
        <v>6245.28</v>
      </c>
      <c r="C518" s="121">
        <v>42450</v>
      </c>
    </row>
    <row r="519" spans="1:7" x14ac:dyDescent="0.25">
      <c r="A519">
        <v>20513</v>
      </c>
      <c r="B519" s="119">
        <v>554.44000000000005</v>
      </c>
      <c r="C519" s="121">
        <v>42450</v>
      </c>
    </row>
    <row r="520" spans="1:7" x14ac:dyDescent="0.25">
      <c r="A520">
        <v>20517</v>
      </c>
      <c r="B520" s="119">
        <v>168</v>
      </c>
      <c r="C520" s="121">
        <v>42450</v>
      </c>
    </row>
    <row r="521" spans="1:7" x14ac:dyDescent="0.25">
      <c r="A521">
        <v>20688</v>
      </c>
      <c r="B521" s="119">
        <v>2552.16</v>
      </c>
      <c r="C521" s="121">
        <v>42457</v>
      </c>
    </row>
    <row r="522" spans="1:7" ht="24" x14ac:dyDescent="0.4">
      <c r="A522">
        <v>20857</v>
      </c>
      <c r="B522" s="119">
        <v>1301.2</v>
      </c>
      <c r="C522" s="121">
        <v>42460</v>
      </c>
      <c r="E522" s="173">
        <f>SUM(B508:B522)</f>
        <v>17948.610000000004</v>
      </c>
      <c r="F522" s="175" t="s">
        <v>93</v>
      </c>
      <c r="G522" s="175"/>
    </row>
    <row r="524" spans="1:7" x14ac:dyDescent="0.25">
      <c r="A524">
        <v>20918</v>
      </c>
      <c r="B524" s="119">
        <v>225.33</v>
      </c>
      <c r="C524" s="121">
        <v>42464</v>
      </c>
    </row>
    <row r="525" spans="1:7" x14ac:dyDescent="0.25">
      <c r="A525">
        <v>20916</v>
      </c>
      <c r="B525" s="119">
        <v>1273.26</v>
      </c>
      <c r="C525" s="121">
        <v>42464</v>
      </c>
    </row>
    <row r="526" spans="1:7" x14ac:dyDescent="0.25">
      <c r="A526">
        <v>21045</v>
      </c>
      <c r="B526" s="119">
        <v>73.25</v>
      </c>
      <c r="C526" s="121">
        <v>42467</v>
      </c>
    </row>
    <row r="527" spans="1:7" x14ac:dyDescent="0.25">
      <c r="A527">
        <v>21119</v>
      </c>
      <c r="B527" s="119">
        <v>3131.43</v>
      </c>
      <c r="C527" s="121">
        <v>42471</v>
      </c>
    </row>
    <row r="528" spans="1:7" x14ac:dyDescent="0.25">
      <c r="A528">
        <v>21228</v>
      </c>
      <c r="B528" s="119">
        <v>84.41</v>
      </c>
      <c r="C528" s="121">
        <v>42474</v>
      </c>
    </row>
    <row r="529" spans="1:3" x14ac:dyDescent="0.25">
      <c r="A529">
        <v>21224</v>
      </c>
      <c r="B529" s="119">
        <v>285.42</v>
      </c>
      <c r="C529" s="121">
        <v>42474</v>
      </c>
    </row>
    <row r="530" spans="1:3" x14ac:dyDescent="0.25">
      <c r="A530">
        <v>21226</v>
      </c>
      <c r="B530" s="119">
        <v>618.84</v>
      </c>
      <c r="C530" s="121">
        <v>42474</v>
      </c>
    </row>
    <row r="531" spans="1:3" x14ac:dyDescent="0.25">
      <c r="A531">
        <v>21409</v>
      </c>
      <c r="B531" s="119">
        <v>646.38</v>
      </c>
      <c r="C531" s="121">
        <v>42481</v>
      </c>
    </row>
    <row r="532" spans="1:3" x14ac:dyDescent="0.25">
      <c r="A532">
        <v>21405</v>
      </c>
      <c r="B532" s="119">
        <v>6831.76</v>
      </c>
      <c r="C532" s="121">
        <v>42481</v>
      </c>
    </row>
    <row r="533" spans="1:3" x14ac:dyDescent="0.25">
      <c r="A533">
        <v>21628</v>
      </c>
      <c r="B533" s="119">
        <v>1440</v>
      </c>
      <c r="C533" s="121">
        <v>42488</v>
      </c>
    </row>
    <row r="534" spans="1:3" x14ac:dyDescent="0.25">
      <c r="A534">
        <v>21632</v>
      </c>
      <c r="B534" s="119">
        <v>1569.33</v>
      </c>
      <c r="C534" s="121">
        <v>42488</v>
      </c>
    </row>
    <row r="535" spans="1:3" x14ac:dyDescent="0.25">
      <c r="A535">
        <v>21633</v>
      </c>
      <c r="B535" s="119">
        <v>1205.01</v>
      </c>
      <c r="C535" s="121">
        <v>42488</v>
      </c>
    </row>
  </sheetData>
  <mergeCells count="1">
    <mergeCell ref="J59:J60"/>
  </mergeCells>
  <pageMargins left="0.2" right="0.17" top="0.17" bottom="0.18" header="0.17" footer="0.17"/>
  <pageSetup orientation="portrait" r:id="rId1"/>
  <rowBreaks count="1" manualBreakCount="1">
    <brk id="390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topLeftCell="A10" workbookViewId="0">
      <selection activeCell="D283" sqref="D283:F286"/>
    </sheetView>
  </sheetViews>
  <sheetFormatPr defaultRowHeight="15" x14ac:dyDescent="0.25"/>
  <cols>
    <col min="1" max="1" width="13" customWidth="1"/>
    <col min="2" max="2" width="20.7109375" customWidth="1"/>
    <col min="3" max="3" width="28.28515625" style="2" customWidth="1"/>
    <col min="4" max="4" width="18.140625" customWidth="1"/>
    <col min="5" max="5" width="20.140625" customWidth="1"/>
    <col min="7" max="7" width="13.85546875" customWidth="1"/>
    <col min="8" max="8" width="17.28515625" customWidth="1"/>
    <col min="9" max="9" width="20.5703125" customWidth="1"/>
  </cols>
  <sheetData>
    <row r="1" spans="1:9" ht="31.5" x14ac:dyDescent="0.5">
      <c r="A1" s="1" t="s">
        <v>0</v>
      </c>
    </row>
    <row r="4" spans="1:9" ht="21" x14ac:dyDescent="0.35">
      <c r="A4" s="3" t="s">
        <v>1</v>
      </c>
      <c r="B4" s="4" t="s">
        <v>2</v>
      </c>
      <c r="C4" s="5" t="s">
        <v>3</v>
      </c>
    </row>
    <row r="5" spans="1:9" s="9" customFormat="1" ht="18.75" customHeight="1" x14ac:dyDescent="0.25">
      <c r="A5" s="6">
        <v>389978</v>
      </c>
      <c r="B5" s="7">
        <v>10494.27</v>
      </c>
      <c r="C5" s="8">
        <v>40799</v>
      </c>
    </row>
    <row r="6" spans="1:9" s="9" customFormat="1" ht="18.75" customHeight="1" thickBot="1" x14ac:dyDescent="0.3">
      <c r="A6" s="10">
        <v>391574</v>
      </c>
      <c r="B6" s="11"/>
      <c r="C6" s="12">
        <v>40812</v>
      </c>
      <c r="D6" s="9" t="s">
        <v>4</v>
      </c>
    </row>
    <row r="7" spans="1:9" s="9" customFormat="1" ht="18.75" customHeight="1" x14ac:dyDescent="0.25">
      <c r="A7" s="10">
        <v>391661</v>
      </c>
      <c r="B7" s="11">
        <v>655.72</v>
      </c>
      <c r="C7" s="12">
        <v>40813</v>
      </c>
      <c r="D7" s="13" t="s">
        <v>5</v>
      </c>
    </row>
    <row r="8" spans="1:9" s="9" customFormat="1" ht="18.75" customHeight="1" thickBot="1" x14ac:dyDescent="0.3">
      <c r="A8" s="10">
        <v>391813</v>
      </c>
      <c r="B8" s="11">
        <v>15.38</v>
      </c>
      <c r="C8" s="12">
        <v>40814</v>
      </c>
      <c r="D8" s="14">
        <f>SUM(B5:B10)</f>
        <v>21164.309999999998</v>
      </c>
    </row>
    <row r="9" spans="1:9" s="9" customFormat="1" ht="18.75" customHeight="1" x14ac:dyDescent="0.25">
      <c r="A9" s="10">
        <v>381576</v>
      </c>
      <c r="B9" s="11">
        <v>8843.09</v>
      </c>
      <c r="C9" s="12">
        <v>40729</v>
      </c>
      <c r="D9" s="15" t="s">
        <v>6</v>
      </c>
      <c r="E9" s="16">
        <v>40817</v>
      </c>
      <c r="G9" s="17" t="s">
        <v>7</v>
      </c>
      <c r="H9" s="18">
        <f>+D8+D32</f>
        <v>38767.550000000003</v>
      </c>
      <c r="I9" s="19" t="s">
        <v>8</v>
      </c>
    </row>
    <row r="10" spans="1:9" s="9" customFormat="1" ht="18.75" customHeight="1" thickBot="1" x14ac:dyDescent="0.35">
      <c r="A10" s="10">
        <v>388480</v>
      </c>
      <c r="B10" s="11">
        <v>1155.8499999999999</v>
      </c>
      <c r="C10" s="12">
        <v>40785</v>
      </c>
      <c r="D10" s="20">
        <f>D8*0.05</f>
        <v>1058.2155</v>
      </c>
      <c r="E10" s="21">
        <v>-1056.76</v>
      </c>
      <c r="G10" s="17" t="s">
        <v>6</v>
      </c>
      <c r="H10" s="22">
        <f>+D10+D34</f>
        <v>1938.3775000000001</v>
      </c>
      <c r="I10" s="23">
        <f>+H10+E10+E34</f>
        <v>1.4275000000000091</v>
      </c>
    </row>
    <row r="11" spans="1:9" s="9" customFormat="1" ht="18.75" customHeight="1" x14ac:dyDescent="0.3">
      <c r="A11" s="24">
        <v>391812</v>
      </c>
      <c r="B11" s="25">
        <v>-29.21</v>
      </c>
      <c r="C11" s="26">
        <v>40814</v>
      </c>
      <c r="D11" s="27"/>
      <c r="E11" s="28" t="s">
        <v>9</v>
      </c>
      <c r="G11"/>
      <c r="H11"/>
      <c r="I11" s="28"/>
    </row>
    <row r="12" spans="1:9" s="9" customFormat="1" ht="18.75" customHeight="1" x14ac:dyDescent="0.25">
      <c r="A12" s="6">
        <v>393641</v>
      </c>
      <c r="B12" s="7">
        <v>465.45</v>
      </c>
      <c r="C12" s="8" t="s">
        <v>10</v>
      </c>
    </row>
    <row r="13" spans="1:9" s="9" customFormat="1" ht="18.75" customHeight="1" x14ac:dyDescent="0.25">
      <c r="A13" s="10">
        <v>394246</v>
      </c>
      <c r="B13" s="11">
        <v>354.64</v>
      </c>
      <c r="C13" s="12" t="s">
        <v>11</v>
      </c>
      <c r="G13" s="29" t="s">
        <v>12</v>
      </c>
      <c r="H13" s="29"/>
      <c r="I13" s="30" t="s">
        <v>13</v>
      </c>
    </row>
    <row r="14" spans="1:9" s="9" customFormat="1" ht="18.75" customHeight="1" x14ac:dyDescent="0.25">
      <c r="A14" s="10">
        <v>394246</v>
      </c>
      <c r="B14" s="11">
        <v>275.11</v>
      </c>
      <c r="C14" s="12" t="s">
        <v>11</v>
      </c>
      <c r="G14" s="31">
        <v>391574</v>
      </c>
      <c r="H14" s="32">
        <v>59.47</v>
      </c>
      <c r="I14" s="33">
        <f>H14*0.05</f>
        <v>2.9735</v>
      </c>
    </row>
    <row r="15" spans="1:9" ht="18.75" customHeight="1" x14ac:dyDescent="0.25">
      <c r="A15" s="10">
        <v>394246</v>
      </c>
      <c r="B15" s="11">
        <v>71.91</v>
      </c>
      <c r="C15" s="12" t="s">
        <v>11</v>
      </c>
      <c r="G15" s="29"/>
      <c r="H15" s="34"/>
      <c r="I15" s="35"/>
    </row>
    <row r="16" spans="1:9" ht="18.75" customHeight="1" x14ac:dyDescent="0.25">
      <c r="A16" s="10">
        <v>395906</v>
      </c>
      <c r="B16" s="11">
        <v>83.85</v>
      </c>
      <c r="C16" s="12" t="s">
        <v>14</v>
      </c>
      <c r="G16" s="29"/>
      <c r="H16" s="34"/>
      <c r="I16" s="36"/>
    </row>
    <row r="17" spans="1:4" ht="18.75" customHeight="1" x14ac:dyDescent="0.25">
      <c r="A17" s="10">
        <v>395989</v>
      </c>
      <c r="B17" s="11">
        <v>1627.27</v>
      </c>
      <c r="C17" s="12" t="s">
        <v>14</v>
      </c>
    </row>
    <row r="18" spans="1:4" ht="18.75" customHeight="1" x14ac:dyDescent="0.25">
      <c r="A18" s="10">
        <v>395990</v>
      </c>
      <c r="B18" s="11">
        <v>376.39</v>
      </c>
      <c r="C18" s="12" t="s">
        <v>14</v>
      </c>
    </row>
    <row r="19" spans="1:4" ht="18.75" customHeight="1" x14ac:dyDescent="0.25">
      <c r="A19" s="10">
        <v>395992</v>
      </c>
      <c r="B19" s="11">
        <v>4953.53</v>
      </c>
      <c r="C19" s="12" t="s">
        <v>14</v>
      </c>
    </row>
    <row r="20" spans="1:4" ht="18.75" customHeight="1" x14ac:dyDescent="0.25">
      <c r="A20" s="10">
        <v>395994</v>
      </c>
      <c r="B20" s="11">
        <v>5729.57</v>
      </c>
      <c r="C20" s="12" t="s">
        <v>14</v>
      </c>
    </row>
    <row r="21" spans="1:4" ht="18.75" customHeight="1" x14ac:dyDescent="0.25">
      <c r="A21" s="10">
        <v>395995</v>
      </c>
      <c r="B21" s="11">
        <v>432.19</v>
      </c>
      <c r="C21" s="12" t="s">
        <v>14</v>
      </c>
    </row>
    <row r="22" spans="1:4" ht="18.75" customHeight="1" x14ac:dyDescent="0.25">
      <c r="A22" s="10">
        <v>397034</v>
      </c>
      <c r="B22" s="11">
        <v>212.33</v>
      </c>
      <c r="C22" s="12" t="s">
        <v>15</v>
      </c>
    </row>
    <row r="23" spans="1:4" ht="18.75" customHeight="1" x14ac:dyDescent="0.25">
      <c r="A23" s="10">
        <v>397034</v>
      </c>
      <c r="B23" s="11">
        <v>192.62</v>
      </c>
      <c r="C23" s="12" t="s">
        <v>15</v>
      </c>
    </row>
    <row r="24" spans="1:4" ht="18.75" customHeight="1" x14ac:dyDescent="0.25">
      <c r="A24" s="10">
        <v>397352</v>
      </c>
      <c r="B24" s="11">
        <v>337.63</v>
      </c>
      <c r="C24" s="12" t="s">
        <v>16</v>
      </c>
    </row>
    <row r="25" spans="1:4" ht="18.75" customHeight="1" x14ac:dyDescent="0.25">
      <c r="A25" s="10">
        <v>398984</v>
      </c>
      <c r="B25" s="11">
        <v>394.02</v>
      </c>
      <c r="C25" s="12" t="s">
        <v>17</v>
      </c>
    </row>
    <row r="26" spans="1:4" ht="18.75" customHeight="1" x14ac:dyDescent="0.25">
      <c r="A26" s="10">
        <v>399941</v>
      </c>
      <c r="B26" s="11">
        <v>168.71</v>
      </c>
      <c r="C26" s="12" t="s">
        <v>18</v>
      </c>
      <c r="D26" s="37"/>
    </row>
    <row r="27" spans="1:4" ht="18.75" customHeight="1" x14ac:dyDescent="0.25">
      <c r="A27" s="10">
        <v>399941</v>
      </c>
      <c r="B27" s="11">
        <v>23.51</v>
      </c>
      <c r="C27" s="12" t="s">
        <v>18</v>
      </c>
    </row>
    <row r="28" spans="1:4" ht="18.75" customHeight="1" x14ac:dyDescent="0.25">
      <c r="A28" s="10">
        <v>400940</v>
      </c>
      <c r="B28" s="11">
        <v>1118</v>
      </c>
      <c r="C28" s="12" t="s">
        <v>19</v>
      </c>
    </row>
    <row r="29" spans="1:4" ht="18.75" customHeight="1" x14ac:dyDescent="0.25">
      <c r="A29" s="10">
        <v>402134</v>
      </c>
      <c r="B29" s="11">
        <v>74.11</v>
      </c>
      <c r="C29" s="12" t="s">
        <v>20</v>
      </c>
    </row>
    <row r="30" spans="1:4" ht="18.75" customHeight="1" thickBot="1" x14ac:dyDescent="0.3">
      <c r="A30" s="10">
        <v>402134</v>
      </c>
      <c r="B30" s="11">
        <v>22.99</v>
      </c>
      <c r="C30" s="12" t="s">
        <v>20</v>
      </c>
    </row>
    <row r="31" spans="1:4" ht="18.75" customHeight="1" x14ac:dyDescent="0.25">
      <c r="A31" s="10">
        <v>402134</v>
      </c>
      <c r="B31" s="11">
        <v>49.4</v>
      </c>
      <c r="C31" s="12" t="s">
        <v>20</v>
      </c>
      <c r="D31" s="38" t="s">
        <v>21</v>
      </c>
    </row>
    <row r="32" spans="1:4" ht="18.75" customHeight="1" thickBot="1" x14ac:dyDescent="0.3">
      <c r="A32" s="10">
        <v>402754</v>
      </c>
      <c r="B32" s="11">
        <v>310.42</v>
      </c>
      <c r="C32" s="12" t="s">
        <v>22</v>
      </c>
      <c r="D32" s="14">
        <f>+SUM(B12:B35)</f>
        <v>17603.240000000002</v>
      </c>
    </row>
    <row r="33" spans="1:5" ht="18.75" customHeight="1" x14ac:dyDescent="0.25">
      <c r="A33" s="10">
        <v>403261</v>
      </c>
      <c r="B33" s="11">
        <v>232.4</v>
      </c>
      <c r="C33" s="12" t="s">
        <v>23</v>
      </c>
      <c r="D33" s="39" t="s">
        <v>6</v>
      </c>
      <c r="E33" s="16">
        <v>40911</v>
      </c>
    </row>
    <row r="34" spans="1:5" ht="18.75" customHeight="1" thickBot="1" x14ac:dyDescent="0.35">
      <c r="A34" s="10">
        <v>403262</v>
      </c>
      <c r="B34" s="11">
        <v>84.41</v>
      </c>
      <c r="C34" s="12" t="s">
        <v>23</v>
      </c>
      <c r="D34" s="20">
        <f>D32*0.05</f>
        <v>880.16200000000015</v>
      </c>
      <c r="E34" s="21">
        <v>-880.19</v>
      </c>
    </row>
    <row r="35" spans="1:5" ht="18.75" customHeight="1" x14ac:dyDescent="0.3">
      <c r="A35" s="24">
        <v>400944</v>
      </c>
      <c r="B35" s="40">
        <v>12.78</v>
      </c>
      <c r="C35" s="26" t="s">
        <v>19</v>
      </c>
      <c r="D35" s="27"/>
      <c r="E35" s="28" t="s">
        <v>24</v>
      </c>
    </row>
    <row r="36" spans="1:5" ht="18.75" customHeight="1" x14ac:dyDescent="0.25">
      <c r="A36" s="6">
        <v>403801</v>
      </c>
      <c r="B36" s="41">
        <v>-880.19</v>
      </c>
      <c r="C36" s="8">
        <v>40911</v>
      </c>
    </row>
    <row r="37" spans="1:5" ht="18.75" customHeight="1" x14ac:dyDescent="0.25">
      <c r="A37" s="42"/>
      <c r="B37" s="43"/>
      <c r="C37" s="44"/>
    </row>
    <row r="38" spans="1:5" ht="18.75" customHeight="1" x14ac:dyDescent="0.25">
      <c r="A38" s="42"/>
      <c r="B38" s="43"/>
      <c r="C38" s="44"/>
    </row>
    <row r="39" spans="1:5" ht="18.75" customHeight="1" x14ac:dyDescent="0.25">
      <c r="A39" s="42"/>
      <c r="B39" s="43"/>
      <c r="C39" s="44"/>
    </row>
    <row r="40" spans="1:5" ht="18.75" customHeight="1" x14ac:dyDescent="0.25">
      <c r="A40" s="42"/>
      <c r="B40" s="43"/>
      <c r="C40" s="44"/>
    </row>
    <row r="41" spans="1:5" ht="18.75" customHeight="1" x14ac:dyDescent="0.25">
      <c r="A41" s="42"/>
      <c r="B41" s="43"/>
      <c r="C41" s="44"/>
    </row>
    <row r="42" spans="1:5" ht="18.75" customHeight="1" x14ac:dyDescent="0.25">
      <c r="A42" s="42"/>
      <c r="B42" s="43"/>
      <c r="C42" s="44"/>
    </row>
    <row r="43" spans="1:5" ht="18.75" customHeight="1" x14ac:dyDescent="0.25">
      <c r="A43" s="42"/>
      <c r="B43" s="43"/>
      <c r="C43" s="44"/>
    </row>
    <row r="44" spans="1:5" ht="18.75" customHeight="1" x14ac:dyDescent="0.25">
      <c r="A44" s="42"/>
      <c r="B44" s="43"/>
      <c r="C44" s="44"/>
    </row>
    <row r="45" spans="1:5" ht="18.75" customHeight="1" x14ac:dyDescent="0.25">
      <c r="A45" s="42"/>
      <c r="B45" s="43"/>
      <c r="C45" s="44"/>
    </row>
    <row r="46" spans="1:5" x14ac:dyDescent="0.25">
      <c r="A46" s="45"/>
      <c r="B46" s="46"/>
      <c r="C46" s="47"/>
    </row>
    <row r="47" spans="1:5" x14ac:dyDescent="0.25">
      <c r="A47" s="48"/>
      <c r="B47" s="48"/>
      <c r="C47" s="49"/>
    </row>
    <row r="48" spans="1:5" x14ac:dyDescent="0.25">
      <c r="D48" s="50"/>
    </row>
    <row r="50" spans="1:4" ht="21" x14ac:dyDescent="0.25">
      <c r="A50" s="51"/>
      <c r="B50" s="52"/>
      <c r="C50" s="53"/>
    </row>
    <row r="51" spans="1:4" ht="21" x14ac:dyDescent="0.25">
      <c r="A51" s="51"/>
      <c r="B51" s="52"/>
      <c r="C51" s="53"/>
    </row>
    <row r="52" spans="1:4" ht="21" x14ac:dyDescent="0.25">
      <c r="A52" s="51"/>
      <c r="B52" s="52"/>
      <c r="C52" s="53"/>
    </row>
    <row r="53" spans="1:4" ht="21" x14ac:dyDescent="0.25">
      <c r="A53" s="51"/>
      <c r="B53" s="52"/>
      <c r="C53" s="53"/>
    </row>
    <row r="54" spans="1:4" ht="21" x14ac:dyDescent="0.25">
      <c r="A54" s="51"/>
      <c r="B54" s="52"/>
      <c r="C54" s="53"/>
    </row>
    <row r="55" spans="1:4" ht="21" x14ac:dyDescent="0.25">
      <c r="A55" s="51"/>
      <c r="B55" s="52"/>
      <c r="C55" s="53"/>
    </row>
    <row r="56" spans="1:4" ht="21" x14ac:dyDescent="0.25">
      <c r="A56" s="51"/>
      <c r="B56" s="52"/>
      <c r="C56" s="53"/>
      <c r="D56" s="50"/>
    </row>
    <row r="57" spans="1:4" ht="21" x14ac:dyDescent="0.25">
      <c r="A57" s="51"/>
      <c r="B57" s="52"/>
      <c r="C57" s="53"/>
    </row>
    <row r="58" spans="1:4" ht="21" x14ac:dyDescent="0.25">
      <c r="A58" s="51"/>
      <c r="B58" s="52"/>
      <c r="C58" s="53"/>
    </row>
    <row r="59" spans="1:4" ht="21" x14ac:dyDescent="0.25">
      <c r="A59" s="51"/>
      <c r="B59" s="52"/>
      <c r="C59" s="53"/>
    </row>
    <row r="60" spans="1:4" ht="21" x14ac:dyDescent="0.25">
      <c r="A60" s="51"/>
      <c r="B60" s="52"/>
      <c r="C60" s="53"/>
      <c r="D60" s="37"/>
    </row>
    <row r="61" spans="1:4" ht="21" x14ac:dyDescent="0.25">
      <c r="A61" s="51"/>
      <c r="B61" s="52"/>
      <c r="C61" s="53"/>
      <c r="D61" s="37"/>
    </row>
    <row r="62" spans="1:4" ht="21" x14ac:dyDescent="0.25">
      <c r="A62" s="51"/>
      <c r="B62" s="52"/>
      <c r="C62" s="53"/>
    </row>
    <row r="63" spans="1:4" ht="21" x14ac:dyDescent="0.25">
      <c r="A63" s="51"/>
      <c r="B63" s="52"/>
      <c r="C63" s="53"/>
    </row>
    <row r="64" spans="1:4" ht="21" x14ac:dyDescent="0.25">
      <c r="A64" s="51"/>
      <c r="B64" s="52"/>
      <c r="C64" s="53"/>
    </row>
    <row r="65" spans="1:3" ht="21" x14ac:dyDescent="0.25">
      <c r="A65" s="51"/>
      <c r="B65" s="52"/>
      <c r="C65" s="53"/>
    </row>
    <row r="66" spans="1:3" ht="21" x14ac:dyDescent="0.25">
      <c r="A66" s="51"/>
      <c r="B66" s="52"/>
      <c r="C66" s="53"/>
    </row>
    <row r="67" spans="1:3" ht="21" x14ac:dyDescent="0.25">
      <c r="A67" s="51"/>
      <c r="B67" s="52"/>
      <c r="C67" s="53"/>
    </row>
    <row r="68" spans="1:3" ht="21" x14ac:dyDescent="0.25">
      <c r="A68" s="51"/>
      <c r="B68" s="52"/>
      <c r="C68" s="53"/>
    </row>
    <row r="69" spans="1:3" ht="21" x14ac:dyDescent="0.25">
      <c r="A69" s="51"/>
      <c r="B69" s="52"/>
      <c r="C69" s="53"/>
    </row>
    <row r="70" spans="1:3" ht="21" x14ac:dyDescent="0.25">
      <c r="A70" s="51"/>
      <c r="B70" s="52"/>
      <c r="C70" s="53"/>
    </row>
    <row r="71" spans="1:3" ht="21" x14ac:dyDescent="0.25">
      <c r="A71" s="51"/>
      <c r="B71" s="52"/>
      <c r="C71" s="53"/>
    </row>
    <row r="72" spans="1:3" ht="21" x14ac:dyDescent="0.25">
      <c r="A72" s="51"/>
      <c r="B72" s="52"/>
      <c r="C72" s="53"/>
    </row>
    <row r="73" spans="1:3" ht="21" x14ac:dyDescent="0.25">
      <c r="A73" s="51"/>
      <c r="B73" s="52"/>
      <c r="C73" s="53"/>
    </row>
    <row r="74" spans="1:3" ht="21" x14ac:dyDescent="0.25">
      <c r="A74" s="51"/>
      <c r="B74" s="52"/>
      <c r="C74" s="53"/>
    </row>
    <row r="75" spans="1:3" ht="21" x14ac:dyDescent="0.25">
      <c r="A75" s="51"/>
      <c r="B75" s="52"/>
      <c r="C75" s="53"/>
    </row>
    <row r="76" spans="1:3" ht="21" x14ac:dyDescent="0.25">
      <c r="A76" s="51"/>
      <c r="B76" s="52"/>
      <c r="C76" s="53"/>
    </row>
    <row r="77" spans="1:3" ht="21" x14ac:dyDescent="0.25">
      <c r="A77" s="51"/>
      <c r="B77" s="52"/>
      <c r="C77" s="53"/>
    </row>
    <row r="78" spans="1:3" ht="21" x14ac:dyDescent="0.25">
      <c r="A78" s="51"/>
      <c r="B78" s="52"/>
      <c r="C78" s="53"/>
    </row>
    <row r="79" spans="1:3" ht="21" x14ac:dyDescent="0.25">
      <c r="A79" s="51"/>
      <c r="B79" s="52"/>
      <c r="C79" s="53"/>
    </row>
    <row r="80" spans="1:3" ht="21" x14ac:dyDescent="0.25">
      <c r="A80" s="51"/>
      <c r="B80" s="52"/>
      <c r="C80" s="53"/>
    </row>
    <row r="81" spans="1:3" ht="21" x14ac:dyDescent="0.25">
      <c r="A81" s="51"/>
      <c r="B81" s="52"/>
      <c r="C81" s="53"/>
    </row>
    <row r="82" spans="1:3" ht="21" x14ac:dyDescent="0.25">
      <c r="A82" s="51"/>
      <c r="B82" s="52"/>
      <c r="C82" s="53"/>
    </row>
    <row r="83" spans="1:3" ht="21" x14ac:dyDescent="0.25">
      <c r="A83" s="51"/>
      <c r="B83" s="52"/>
      <c r="C83" s="53"/>
    </row>
    <row r="84" spans="1:3" ht="21" x14ac:dyDescent="0.25">
      <c r="A84" s="51"/>
      <c r="B84" s="52"/>
      <c r="C84" s="53"/>
    </row>
    <row r="85" spans="1:3" ht="21" x14ac:dyDescent="0.25">
      <c r="A85" s="51"/>
      <c r="B85" s="54"/>
      <c r="C85" s="53"/>
    </row>
    <row r="86" spans="1:3" x14ac:dyDescent="0.25">
      <c r="A86" s="55"/>
      <c r="B86" s="56"/>
      <c r="C86" s="57"/>
    </row>
    <row r="87" spans="1:3" ht="18.75" x14ac:dyDescent="0.25">
      <c r="A87" s="17" t="s">
        <v>25</v>
      </c>
      <c r="B87" s="18">
        <f>SUM(B50:B86)</f>
        <v>0</v>
      </c>
      <c r="C87" s="19">
        <v>40817</v>
      </c>
    </row>
    <row r="88" spans="1:3" ht="21" x14ac:dyDescent="0.3">
      <c r="A88" s="17" t="s">
        <v>6</v>
      </c>
      <c r="B88" s="22">
        <f>B87*0.05</f>
        <v>0</v>
      </c>
      <c r="C88" s="23">
        <v>-1056.76</v>
      </c>
    </row>
    <row r="89" spans="1:3" ht="18.75" x14ac:dyDescent="0.3">
      <c r="C89" s="28" t="s">
        <v>9</v>
      </c>
    </row>
  </sheetData>
  <printOptions horizontalCentered="1"/>
  <pageMargins left="0.23622047244094491" right="0.23622047244094491" top="0.31496062992125984" bottom="0.31496062992125984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2"/>
  <sheetViews>
    <sheetView view="pageBreakPreview" topLeftCell="A320" zoomScale="60" zoomScaleNormal="85" workbookViewId="0">
      <selection activeCell="D338" sqref="D338"/>
    </sheetView>
  </sheetViews>
  <sheetFormatPr defaultRowHeight="15" x14ac:dyDescent="0.25"/>
  <cols>
    <col min="1" max="1" width="13" customWidth="1"/>
    <col min="2" max="2" width="20.7109375" customWidth="1"/>
    <col min="3" max="3" width="24.140625" style="2" customWidth="1"/>
    <col min="4" max="4" width="21.5703125" customWidth="1"/>
    <col min="5" max="5" width="27.42578125" customWidth="1"/>
    <col min="6" max="6" width="13.85546875" customWidth="1"/>
    <col min="7" max="7" width="20.5703125" style="73" customWidth="1"/>
    <col min="8" max="8" width="16" customWidth="1"/>
    <col min="9" max="9" width="3.7109375" customWidth="1"/>
  </cols>
  <sheetData>
    <row r="1" spans="1:10" ht="31.5" x14ac:dyDescent="0.5">
      <c r="A1" s="1" t="s">
        <v>0</v>
      </c>
      <c r="G1" s="98" t="s">
        <v>47</v>
      </c>
    </row>
    <row r="4" spans="1:10" ht="21" x14ac:dyDescent="0.35">
      <c r="A4" s="3" t="s">
        <v>1</v>
      </c>
      <c r="B4" s="4" t="s">
        <v>62</v>
      </c>
      <c r="C4" s="5" t="s">
        <v>3</v>
      </c>
      <c r="G4" s="99"/>
      <c r="H4" s="58"/>
      <c r="I4" s="58"/>
      <c r="J4" s="58"/>
    </row>
    <row r="5" spans="1:10" s="9" customFormat="1" ht="18.75" customHeight="1" x14ac:dyDescent="0.25">
      <c r="A5" s="6">
        <v>404093</v>
      </c>
      <c r="B5" s="86">
        <v>878.98</v>
      </c>
      <c r="C5" s="8">
        <v>40913</v>
      </c>
      <c r="D5" s="61" t="s">
        <v>27</v>
      </c>
      <c r="E5" s="62"/>
      <c r="F5" s="62"/>
      <c r="G5" s="114"/>
      <c r="H5" s="63"/>
      <c r="I5" s="63"/>
      <c r="J5" s="59"/>
    </row>
    <row r="6" spans="1:10" s="9" customFormat="1" ht="18.75" customHeight="1" x14ac:dyDescent="0.25">
      <c r="A6" s="10">
        <v>404093</v>
      </c>
      <c r="B6" s="87">
        <v>4.49</v>
      </c>
      <c r="C6" s="12">
        <v>40913</v>
      </c>
      <c r="D6" s="62" t="s">
        <v>26</v>
      </c>
      <c r="E6" s="62"/>
      <c r="F6" s="62"/>
      <c r="G6" s="115"/>
      <c r="H6" s="64"/>
      <c r="I6" s="64"/>
      <c r="J6" s="59"/>
    </row>
    <row r="7" spans="1:10" s="9" customFormat="1" ht="18.75" customHeight="1" x14ac:dyDescent="0.25">
      <c r="A7" s="10">
        <v>404774</v>
      </c>
      <c r="B7" s="87">
        <v>2476.7600000000002</v>
      </c>
      <c r="C7" s="12">
        <v>40918</v>
      </c>
      <c r="D7" s="62" t="s">
        <v>28</v>
      </c>
      <c r="E7" s="62"/>
      <c r="F7" s="62"/>
      <c r="G7" s="116"/>
      <c r="H7" s="65"/>
      <c r="I7" s="66"/>
      <c r="J7" s="59"/>
    </row>
    <row r="8" spans="1:10" ht="18.75" customHeight="1" x14ac:dyDescent="0.25">
      <c r="A8" s="10">
        <v>404774</v>
      </c>
      <c r="B8" s="87">
        <v>2063.9699999999998</v>
      </c>
      <c r="C8" s="12">
        <v>40918</v>
      </c>
      <c r="D8" s="62" t="s">
        <v>29</v>
      </c>
      <c r="E8" s="97"/>
      <c r="F8" s="97"/>
      <c r="G8" s="115"/>
      <c r="H8" s="58"/>
      <c r="I8" s="60"/>
      <c r="J8" s="58"/>
    </row>
    <row r="9" spans="1:10" ht="18.75" customHeight="1" x14ac:dyDescent="0.25">
      <c r="A9" s="10">
        <v>405636</v>
      </c>
      <c r="B9" s="87">
        <v>412.79</v>
      </c>
      <c r="C9" s="12">
        <v>40925</v>
      </c>
      <c r="G9" s="100"/>
      <c r="H9" s="58"/>
      <c r="I9" s="60"/>
      <c r="J9" s="58"/>
    </row>
    <row r="10" spans="1:10" ht="18.75" customHeight="1" x14ac:dyDescent="0.25">
      <c r="A10" s="10">
        <v>405641</v>
      </c>
      <c r="B10" s="87">
        <v>57.4</v>
      </c>
      <c r="C10" s="12">
        <v>40925</v>
      </c>
      <c r="G10" s="99"/>
      <c r="H10" s="58"/>
      <c r="I10" s="58"/>
      <c r="J10" s="58"/>
    </row>
    <row r="11" spans="1:10" ht="18.75" customHeight="1" x14ac:dyDescent="0.25">
      <c r="A11" s="10">
        <v>405641</v>
      </c>
      <c r="B11" s="87">
        <v>62.5</v>
      </c>
      <c r="C11" s="12">
        <v>40925</v>
      </c>
      <c r="G11" s="99"/>
      <c r="H11" s="58"/>
      <c r="I11" s="58"/>
      <c r="J11" s="58"/>
    </row>
    <row r="12" spans="1:10" ht="18.75" customHeight="1" x14ac:dyDescent="0.25">
      <c r="A12" s="10">
        <v>405641</v>
      </c>
      <c r="B12" s="87">
        <v>310.42</v>
      </c>
      <c r="C12" s="12">
        <v>40925</v>
      </c>
    </row>
    <row r="13" spans="1:10" ht="18.75" customHeight="1" x14ac:dyDescent="0.25">
      <c r="A13" s="10">
        <v>405985</v>
      </c>
      <c r="B13" s="87">
        <v>512.51</v>
      </c>
      <c r="C13" s="12">
        <v>40927</v>
      </c>
    </row>
    <row r="14" spans="1:10" ht="18.75" customHeight="1" x14ac:dyDescent="0.25">
      <c r="A14" s="10">
        <v>406034</v>
      </c>
      <c r="B14" s="87">
        <v>496.58</v>
      </c>
      <c r="C14" s="12">
        <v>40928</v>
      </c>
    </row>
    <row r="15" spans="1:10" ht="18.75" customHeight="1" x14ac:dyDescent="0.25">
      <c r="A15" s="10">
        <v>406494</v>
      </c>
      <c r="B15" s="87">
        <v>310.42</v>
      </c>
      <c r="C15" s="12">
        <v>40931</v>
      </c>
      <c r="D15" s="37"/>
    </row>
    <row r="16" spans="1:10" ht="18.75" customHeight="1" x14ac:dyDescent="0.25">
      <c r="A16" s="10">
        <v>406499</v>
      </c>
      <c r="B16" s="87">
        <v>212.33</v>
      </c>
      <c r="C16" s="12">
        <v>40931</v>
      </c>
    </row>
    <row r="17" spans="1:11" ht="18.75" customHeight="1" x14ac:dyDescent="0.25">
      <c r="A17" s="10">
        <v>406499</v>
      </c>
      <c r="B17" s="87">
        <v>192.62</v>
      </c>
      <c r="C17" s="12">
        <v>40931</v>
      </c>
      <c r="D17" s="91">
        <v>40909</v>
      </c>
    </row>
    <row r="18" spans="1:11" ht="18.75" customHeight="1" thickBot="1" x14ac:dyDescent="0.3">
      <c r="A18" s="10">
        <v>406600</v>
      </c>
      <c r="B18" s="87">
        <v>28.68</v>
      </c>
      <c r="C18" s="12">
        <v>40932</v>
      </c>
      <c r="D18" s="14">
        <f>+SUM(B5:B18)</f>
        <v>8020.4500000000007</v>
      </c>
    </row>
    <row r="19" spans="1:11" ht="18.75" customHeight="1" x14ac:dyDescent="0.25">
      <c r="A19" s="10">
        <v>408575</v>
      </c>
      <c r="B19" s="87">
        <v>8748.4699999999993</v>
      </c>
      <c r="C19" s="12">
        <v>40946</v>
      </c>
    </row>
    <row r="20" spans="1:11" ht="18.75" customHeight="1" x14ac:dyDescent="0.25">
      <c r="A20" s="10">
        <v>409446</v>
      </c>
      <c r="B20" s="87">
        <v>853.75</v>
      </c>
      <c r="C20" s="12">
        <v>40953</v>
      </c>
    </row>
    <row r="21" spans="1:11" ht="18.75" customHeight="1" x14ac:dyDescent="0.25">
      <c r="A21" s="10">
        <v>409450</v>
      </c>
      <c r="B21" s="87">
        <v>931.25</v>
      </c>
      <c r="C21" s="12">
        <v>40953</v>
      </c>
    </row>
    <row r="22" spans="1:11" ht="18.75" customHeight="1" x14ac:dyDescent="0.25">
      <c r="A22" s="10">
        <v>409450</v>
      </c>
      <c r="B22" s="87">
        <v>506.45</v>
      </c>
      <c r="C22" s="12">
        <v>40953</v>
      </c>
    </row>
    <row r="23" spans="1:11" ht="18.75" customHeight="1" x14ac:dyDescent="0.25">
      <c r="A23" s="10">
        <v>409450</v>
      </c>
      <c r="B23" s="87">
        <v>4953.53</v>
      </c>
      <c r="C23" s="12">
        <v>40953</v>
      </c>
      <c r="D23" s="91">
        <v>40940</v>
      </c>
    </row>
    <row r="24" spans="1:11" ht="18.75" customHeight="1" thickBot="1" x14ac:dyDescent="0.3">
      <c r="A24" s="10">
        <v>409450</v>
      </c>
      <c r="B24" s="87">
        <v>1412.8</v>
      </c>
      <c r="C24" s="12">
        <v>40953</v>
      </c>
      <c r="D24" s="14">
        <f>+SUM(B19:B29)</f>
        <v>17809.429999999997</v>
      </c>
    </row>
    <row r="25" spans="1:11" ht="18.75" customHeight="1" x14ac:dyDescent="0.25">
      <c r="A25" s="10">
        <v>410372</v>
      </c>
      <c r="B25" s="87">
        <v>139.85</v>
      </c>
      <c r="C25" s="12">
        <v>40960</v>
      </c>
    </row>
    <row r="26" spans="1:11" ht="18.75" customHeight="1" x14ac:dyDescent="0.25">
      <c r="A26" s="10">
        <v>410418</v>
      </c>
      <c r="B26" s="87">
        <v>6.59</v>
      </c>
      <c r="C26" s="12">
        <v>40960</v>
      </c>
    </row>
    <row r="27" spans="1:11" ht="18.75" customHeight="1" thickBot="1" x14ac:dyDescent="0.3">
      <c r="A27" s="10">
        <v>410418</v>
      </c>
      <c r="B27" s="87">
        <v>6.59</v>
      </c>
      <c r="C27" s="12">
        <v>40960</v>
      </c>
      <c r="F27" s="132"/>
      <c r="G27" s="127"/>
      <c r="H27" s="131"/>
      <c r="I27" s="48"/>
      <c r="J27" s="48"/>
      <c r="K27" s="48"/>
    </row>
    <row r="28" spans="1:11" ht="18.75" customHeight="1" x14ac:dyDescent="0.35">
      <c r="A28" s="10">
        <v>411436</v>
      </c>
      <c r="B28" s="87">
        <v>34.42</v>
      </c>
      <c r="C28" s="44">
        <v>40967</v>
      </c>
      <c r="D28" s="133"/>
      <c r="E28" s="38" t="s">
        <v>30</v>
      </c>
      <c r="F28" s="129"/>
      <c r="G28" s="127"/>
      <c r="H28" s="99"/>
      <c r="I28" s="58"/>
      <c r="J28" s="58"/>
    </row>
    <row r="29" spans="1:11" ht="18.75" customHeight="1" thickBot="1" x14ac:dyDescent="0.35">
      <c r="A29" s="24">
        <v>411436</v>
      </c>
      <c r="B29" s="88">
        <v>215.73</v>
      </c>
      <c r="C29" s="123">
        <v>40967</v>
      </c>
      <c r="D29" s="134"/>
      <c r="E29" s="14">
        <f>+SUM(B5:B29)</f>
        <v>25829.879999999994</v>
      </c>
      <c r="F29" s="135"/>
      <c r="G29" s="127"/>
      <c r="H29" s="128"/>
      <c r="I29" s="58"/>
      <c r="J29" s="58"/>
    </row>
    <row r="30" spans="1:11" ht="18.75" customHeight="1" x14ac:dyDescent="0.25">
      <c r="A30" s="10">
        <v>412436</v>
      </c>
      <c r="B30" s="86">
        <v>1375.6</v>
      </c>
      <c r="C30" s="12">
        <v>40974</v>
      </c>
    </row>
    <row r="31" spans="1:11" ht="18.75" customHeight="1" x14ac:dyDescent="0.25">
      <c r="A31" s="10">
        <v>412440</v>
      </c>
      <c r="B31" s="87">
        <v>699.24</v>
      </c>
      <c r="C31" s="12">
        <v>40974</v>
      </c>
    </row>
    <row r="32" spans="1:11" ht="18.75" customHeight="1" x14ac:dyDescent="0.25">
      <c r="A32" s="10">
        <v>413437</v>
      </c>
      <c r="B32" s="87">
        <v>6.59</v>
      </c>
      <c r="C32" s="12">
        <v>40981</v>
      </c>
    </row>
    <row r="33" spans="1:4" ht="18.75" customHeight="1" x14ac:dyDescent="0.25">
      <c r="A33" s="10">
        <v>413442</v>
      </c>
      <c r="B33" s="87">
        <v>2009.13</v>
      </c>
      <c r="C33" s="12">
        <v>40981</v>
      </c>
    </row>
    <row r="34" spans="1:4" ht="18.75" customHeight="1" x14ac:dyDescent="0.25">
      <c r="A34" s="10">
        <v>413443</v>
      </c>
      <c r="B34" s="87">
        <v>25.5</v>
      </c>
      <c r="C34" s="12">
        <v>40981</v>
      </c>
    </row>
    <row r="35" spans="1:4" ht="18.75" customHeight="1" x14ac:dyDescent="0.25">
      <c r="A35" s="10">
        <v>413788</v>
      </c>
      <c r="B35" s="87">
        <v>77.599999999999994</v>
      </c>
      <c r="C35" s="12">
        <v>40983</v>
      </c>
    </row>
    <row r="36" spans="1:4" ht="18.75" customHeight="1" x14ac:dyDescent="0.25">
      <c r="A36" s="10">
        <v>414541</v>
      </c>
      <c r="B36" s="87">
        <v>36.200000000000003</v>
      </c>
      <c r="C36" s="12">
        <v>40988</v>
      </c>
    </row>
    <row r="37" spans="1:4" ht="18.75" customHeight="1" x14ac:dyDescent="0.25">
      <c r="A37" s="10">
        <v>414543</v>
      </c>
      <c r="B37" s="87">
        <v>698.44</v>
      </c>
      <c r="C37" s="12">
        <v>40988</v>
      </c>
    </row>
    <row r="38" spans="1:4" ht="18.75" customHeight="1" x14ac:dyDescent="0.25">
      <c r="A38" s="10">
        <v>414543</v>
      </c>
      <c r="B38" s="87">
        <v>559.51</v>
      </c>
      <c r="C38" s="12">
        <v>40988</v>
      </c>
    </row>
    <row r="39" spans="1:4" ht="18.75" customHeight="1" x14ac:dyDescent="0.25">
      <c r="A39" s="10">
        <v>414852</v>
      </c>
      <c r="B39" s="87">
        <v>39.17</v>
      </c>
      <c r="C39" s="12">
        <v>40990</v>
      </c>
    </row>
    <row r="40" spans="1:4" ht="18.75" customHeight="1" x14ac:dyDescent="0.25">
      <c r="A40" s="10">
        <v>415559</v>
      </c>
      <c r="B40" s="87">
        <v>559.51</v>
      </c>
      <c r="C40" s="12">
        <v>40995</v>
      </c>
      <c r="D40" s="91">
        <v>40940</v>
      </c>
    </row>
    <row r="41" spans="1:4" ht="18.75" customHeight="1" thickBot="1" x14ac:dyDescent="0.3">
      <c r="A41" s="10">
        <v>415559</v>
      </c>
      <c r="B41" s="87">
        <v>1048.8599999999999</v>
      </c>
      <c r="C41" s="12">
        <v>40995</v>
      </c>
      <c r="D41" s="14">
        <f>+SUM(B30:B41)</f>
        <v>7135.3500000000013</v>
      </c>
    </row>
    <row r="42" spans="1:4" ht="18.75" customHeight="1" x14ac:dyDescent="0.25">
      <c r="A42" s="10">
        <v>416672</v>
      </c>
      <c r="B42" s="87">
        <v>118.21</v>
      </c>
      <c r="C42" s="12">
        <v>41002</v>
      </c>
    </row>
    <row r="43" spans="1:4" ht="18.75" customHeight="1" x14ac:dyDescent="0.25">
      <c r="A43" s="10">
        <v>416672</v>
      </c>
      <c r="B43" s="87">
        <v>108.18</v>
      </c>
      <c r="C43" s="12">
        <v>41002</v>
      </c>
    </row>
    <row r="44" spans="1:4" ht="18.75" customHeight="1" x14ac:dyDescent="0.25">
      <c r="A44" s="10">
        <v>416672</v>
      </c>
      <c r="B44" s="87">
        <v>354.64</v>
      </c>
      <c r="C44" s="12">
        <v>41002</v>
      </c>
    </row>
    <row r="45" spans="1:4" ht="18.75" customHeight="1" x14ac:dyDescent="0.25">
      <c r="A45" s="10">
        <v>416672</v>
      </c>
      <c r="B45" s="87">
        <v>242.75</v>
      </c>
      <c r="C45" s="12">
        <v>41002</v>
      </c>
    </row>
    <row r="46" spans="1:4" ht="18.75" customHeight="1" x14ac:dyDescent="0.25">
      <c r="A46" s="10">
        <v>416675</v>
      </c>
      <c r="B46" s="87">
        <v>36.200000000000003</v>
      </c>
      <c r="C46" s="12">
        <v>41002</v>
      </c>
    </row>
    <row r="47" spans="1:4" ht="18.75" customHeight="1" x14ac:dyDescent="0.25">
      <c r="A47" s="10">
        <v>417528</v>
      </c>
      <c r="B47" s="87">
        <v>1067.72</v>
      </c>
      <c r="C47" s="12">
        <v>41009</v>
      </c>
    </row>
    <row r="48" spans="1:4" ht="18.75" customHeight="1" x14ac:dyDescent="0.25">
      <c r="A48" s="10">
        <v>417822</v>
      </c>
      <c r="B48" s="87">
        <v>161.83000000000001</v>
      </c>
      <c r="C48" s="12">
        <v>41011</v>
      </c>
    </row>
    <row r="49" spans="1:4" ht="18.75" customHeight="1" x14ac:dyDescent="0.25">
      <c r="A49" s="10">
        <v>417822</v>
      </c>
      <c r="B49" s="87">
        <v>174.69</v>
      </c>
      <c r="C49" s="12">
        <v>41011</v>
      </c>
    </row>
    <row r="50" spans="1:4" ht="18.75" customHeight="1" x14ac:dyDescent="0.25">
      <c r="A50" s="10">
        <v>417822</v>
      </c>
      <c r="B50" s="87">
        <v>189.45</v>
      </c>
      <c r="C50" s="12">
        <v>41011</v>
      </c>
    </row>
    <row r="51" spans="1:4" ht="18.75" customHeight="1" x14ac:dyDescent="0.25">
      <c r="A51" s="10">
        <v>417822</v>
      </c>
      <c r="B51" s="87">
        <v>310.42</v>
      </c>
      <c r="C51" s="12">
        <v>41011</v>
      </c>
    </row>
    <row r="52" spans="1:4" ht="18.75" customHeight="1" x14ac:dyDescent="0.25">
      <c r="A52" s="10">
        <v>418468</v>
      </c>
      <c r="B52" s="87">
        <v>195.29</v>
      </c>
      <c r="C52" s="12">
        <v>41016</v>
      </c>
    </row>
    <row r="53" spans="1:4" ht="18.75" customHeight="1" x14ac:dyDescent="0.25">
      <c r="A53" s="10">
        <v>418541</v>
      </c>
      <c r="B53" s="87">
        <v>175.9</v>
      </c>
      <c r="C53" s="12">
        <v>41016</v>
      </c>
    </row>
    <row r="54" spans="1:4" ht="18.75" customHeight="1" x14ac:dyDescent="0.25">
      <c r="A54" s="10">
        <v>418542</v>
      </c>
      <c r="B54" s="87">
        <v>2476.7600000000002</v>
      </c>
      <c r="C54" s="12">
        <v>41016</v>
      </c>
    </row>
    <row r="55" spans="1:4" ht="18.75" customHeight="1" x14ac:dyDescent="0.25">
      <c r="A55" s="10">
        <v>418869</v>
      </c>
      <c r="B55" s="87">
        <v>776.04</v>
      </c>
      <c r="C55" s="12">
        <v>41018</v>
      </c>
    </row>
    <row r="56" spans="1:4" ht="18.75" customHeight="1" x14ac:dyDescent="0.25">
      <c r="A56" s="10">
        <v>419610</v>
      </c>
      <c r="B56" s="87">
        <v>156</v>
      </c>
      <c r="C56" s="12">
        <v>41023</v>
      </c>
    </row>
    <row r="57" spans="1:4" ht="18.75" customHeight="1" x14ac:dyDescent="0.25">
      <c r="A57" s="10">
        <v>419611</v>
      </c>
      <c r="B57" s="87">
        <v>5.0599999999999996</v>
      </c>
      <c r="C57" s="12">
        <v>41023</v>
      </c>
    </row>
    <row r="58" spans="1:4" ht="18.75" customHeight="1" x14ac:dyDescent="0.25">
      <c r="A58" s="10">
        <v>419611</v>
      </c>
      <c r="B58" s="87">
        <v>20.260000000000002</v>
      </c>
      <c r="C58" s="12">
        <v>41023</v>
      </c>
    </row>
    <row r="59" spans="1:4" ht="18.75" customHeight="1" x14ac:dyDescent="0.25">
      <c r="A59" s="10">
        <v>419611</v>
      </c>
      <c r="B59" s="87">
        <v>31.68</v>
      </c>
      <c r="C59" s="12">
        <v>41023</v>
      </c>
      <c r="D59" s="91">
        <v>41000</v>
      </c>
    </row>
    <row r="60" spans="1:4" ht="18.75" customHeight="1" thickBot="1" x14ac:dyDescent="0.3">
      <c r="A60" s="10">
        <v>419612</v>
      </c>
      <c r="B60" s="87">
        <v>496.58</v>
      </c>
      <c r="C60" s="12">
        <v>41023</v>
      </c>
      <c r="D60" s="14">
        <f>+SUM(B42:B60)</f>
        <v>7097.6600000000017</v>
      </c>
    </row>
    <row r="61" spans="1:4" ht="18.75" customHeight="1" x14ac:dyDescent="0.25">
      <c r="A61" s="10">
        <v>421498</v>
      </c>
      <c r="B61" s="87">
        <v>288.60000000000002</v>
      </c>
      <c r="C61" s="12">
        <v>41037</v>
      </c>
      <c r="D61" s="67"/>
    </row>
    <row r="62" spans="1:4" ht="18.75" customHeight="1" x14ac:dyDescent="0.25">
      <c r="A62" s="10">
        <v>422531</v>
      </c>
      <c r="B62" s="87">
        <v>2461.6999999999998</v>
      </c>
      <c r="C62" s="12">
        <v>41044</v>
      </c>
    </row>
    <row r="63" spans="1:4" ht="18.75" customHeight="1" x14ac:dyDescent="0.25">
      <c r="A63" s="10">
        <v>423314</v>
      </c>
      <c r="B63" s="87">
        <v>183.58</v>
      </c>
      <c r="C63" s="12">
        <v>41051</v>
      </c>
    </row>
    <row r="64" spans="1:4" ht="18.75" customHeight="1" x14ac:dyDescent="0.25">
      <c r="A64" s="10">
        <v>423314</v>
      </c>
      <c r="B64" s="87">
        <v>166.1</v>
      </c>
      <c r="C64" s="12">
        <v>41051</v>
      </c>
    </row>
    <row r="65" spans="1:26" ht="18.75" customHeight="1" x14ac:dyDescent="0.25">
      <c r="A65" s="10">
        <v>423327</v>
      </c>
      <c r="B65" s="87">
        <v>251.53</v>
      </c>
      <c r="C65" s="12">
        <v>41051</v>
      </c>
    </row>
    <row r="66" spans="1:26" ht="18.75" customHeight="1" x14ac:dyDescent="0.25">
      <c r="A66" s="10">
        <v>423642</v>
      </c>
      <c r="B66" s="87">
        <v>179.4</v>
      </c>
      <c r="C66" s="12">
        <v>41053</v>
      </c>
    </row>
    <row r="67" spans="1:26" ht="17.25" customHeight="1" x14ac:dyDescent="0.25">
      <c r="A67" s="10">
        <v>423642</v>
      </c>
      <c r="B67" s="87">
        <v>198.28</v>
      </c>
      <c r="C67" s="12">
        <v>41053</v>
      </c>
      <c r="D67" s="91">
        <v>41030</v>
      </c>
    </row>
    <row r="68" spans="1:26" ht="18.75" customHeight="1" thickBot="1" x14ac:dyDescent="0.3">
      <c r="A68" s="10">
        <v>423642</v>
      </c>
      <c r="B68" s="87">
        <v>182.91</v>
      </c>
      <c r="C68" s="12">
        <v>41053</v>
      </c>
      <c r="D68" s="14">
        <f>+SUM(B61:B73)</f>
        <v>13627.26</v>
      </c>
    </row>
    <row r="69" spans="1:26" ht="18.75" customHeight="1" x14ac:dyDescent="0.25">
      <c r="A69" s="10">
        <v>423651</v>
      </c>
      <c r="B69" s="87">
        <v>154.21</v>
      </c>
      <c r="C69" s="12">
        <v>41053</v>
      </c>
      <c r="T69" s="40"/>
    </row>
    <row r="70" spans="1:26" ht="18.75" customHeight="1" x14ac:dyDescent="0.25">
      <c r="A70" s="10">
        <v>423653</v>
      </c>
      <c r="B70" s="87">
        <v>105.63</v>
      </c>
      <c r="C70" s="12">
        <v>41053</v>
      </c>
    </row>
    <row r="71" spans="1:26" ht="18.75" customHeight="1" thickBot="1" x14ac:dyDescent="0.3">
      <c r="A71" s="10">
        <v>424261</v>
      </c>
      <c r="B71" s="87">
        <v>668.22</v>
      </c>
      <c r="C71" s="12">
        <v>41058</v>
      </c>
      <c r="F71" s="132"/>
      <c r="G71" s="108" t="s">
        <v>48</v>
      </c>
      <c r="H71" s="94" t="s">
        <v>46</v>
      </c>
    </row>
    <row r="72" spans="1:26" ht="18.75" customHeight="1" x14ac:dyDescent="0.35">
      <c r="A72" s="10">
        <v>424541</v>
      </c>
      <c r="B72" s="87">
        <v>8642.0400000000009</v>
      </c>
      <c r="C72" s="12">
        <v>41060</v>
      </c>
      <c r="D72" s="133"/>
      <c r="E72" s="38" t="s">
        <v>34</v>
      </c>
      <c r="F72" s="129"/>
      <c r="G72" s="109" t="s">
        <v>49</v>
      </c>
      <c r="H72" s="95" t="s">
        <v>45</v>
      </c>
    </row>
    <row r="73" spans="1:26" ht="18.75" customHeight="1" thickBot="1" x14ac:dyDescent="0.35">
      <c r="A73" s="24">
        <v>424542</v>
      </c>
      <c r="B73" s="88">
        <v>145.06</v>
      </c>
      <c r="C73" s="26">
        <v>41060</v>
      </c>
      <c r="D73" s="134"/>
      <c r="E73" s="14">
        <f>+SUM(B30:B73)</f>
        <v>27860.270000000008</v>
      </c>
      <c r="F73" s="135"/>
      <c r="G73" s="110" t="s">
        <v>50</v>
      </c>
      <c r="H73" s="96">
        <f>D71*0.04</f>
        <v>0</v>
      </c>
    </row>
    <row r="74" spans="1:26" ht="18.75" customHeight="1" x14ac:dyDescent="0.25">
      <c r="A74" s="10">
        <v>425188</v>
      </c>
      <c r="B74" s="86">
        <v>22.74</v>
      </c>
      <c r="C74" s="12">
        <v>41065</v>
      </c>
      <c r="Z74" s="8"/>
    </row>
    <row r="75" spans="1:26" ht="18.75" customHeight="1" x14ac:dyDescent="0.25">
      <c r="A75" s="10">
        <v>425188</v>
      </c>
      <c r="B75" s="87">
        <v>17.739999999999998</v>
      </c>
      <c r="C75" s="12">
        <v>41065</v>
      </c>
    </row>
    <row r="76" spans="1:26" ht="18.75" customHeight="1" x14ac:dyDescent="0.25">
      <c r="A76" s="10">
        <v>425188</v>
      </c>
      <c r="B76" s="87">
        <v>17.579999999999998</v>
      </c>
      <c r="C76" s="12">
        <v>41065</v>
      </c>
    </row>
    <row r="77" spans="1:26" ht="18.75" customHeight="1" x14ac:dyDescent="0.25">
      <c r="A77" s="10">
        <v>425190</v>
      </c>
      <c r="B77" s="87">
        <v>48.24</v>
      </c>
      <c r="C77" s="12">
        <v>41065</v>
      </c>
    </row>
    <row r="78" spans="1:26" ht="18.75" customHeight="1" x14ac:dyDescent="0.25">
      <c r="A78" s="10">
        <v>425194</v>
      </c>
      <c r="B78" s="87">
        <v>168.82</v>
      </c>
      <c r="C78" s="12">
        <v>41065</v>
      </c>
    </row>
    <row r="79" spans="1:26" ht="18.75" customHeight="1" x14ac:dyDescent="0.25">
      <c r="A79" s="10">
        <v>425560</v>
      </c>
      <c r="B79" s="87">
        <v>2973.34</v>
      </c>
      <c r="C79" s="12">
        <v>41067</v>
      </c>
    </row>
    <row r="80" spans="1:26" ht="18.75" customHeight="1" x14ac:dyDescent="0.25">
      <c r="A80" s="10">
        <v>425943</v>
      </c>
      <c r="B80" s="87">
        <v>654.02</v>
      </c>
      <c r="C80" s="12">
        <v>41071</v>
      </c>
    </row>
    <row r="81" spans="1:4" ht="18.75" customHeight="1" x14ac:dyDescent="0.25">
      <c r="A81" s="10">
        <v>426165</v>
      </c>
      <c r="B81" s="87">
        <v>337.42</v>
      </c>
      <c r="C81" s="12">
        <v>41072</v>
      </c>
    </row>
    <row r="82" spans="1:4" ht="18.75" customHeight="1" x14ac:dyDescent="0.25">
      <c r="A82" s="10">
        <v>426165</v>
      </c>
      <c r="B82" s="87">
        <v>378.68</v>
      </c>
      <c r="C82" s="12">
        <v>41072</v>
      </c>
    </row>
    <row r="83" spans="1:4" ht="18.75" customHeight="1" x14ac:dyDescent="0.25">
      <c r="A83" s="10">
        <v>426268</v>
      </c>
      <c r="B83" s="87">
        <v>4.43</v>
      </c>
      <c r="C83" s="12">
        <v>41073</v>
      </c>
    </row>
    <row r="84" spans="1:4" ht="18.75" customHeight="1" x14ac:dyDescent="0.25">
      <c r="A84" s="10">
        <v>427033</v>
      </c>
      <c r="B84" s="87">
        <v>39.17</v>
      </c>
      <c r="C84" s="12">
        <v>41079</v>
      </c>
    </row>
    <row r="85" spans="1:4" ht="18.75" customHeight="1" x14ac:dyDescent="0.25">
      <c r="A85" s="10">
        <v>427033</v>
      </c>
      <c r="B85" s="87">
        <v>25.32</v>
      </c>
      <c r="C85" s="12">
        <v>41079</v>
      </c>
    </row>
    <row r="86" spans="1:4" ht="18.75" customHeight="1" x14ac:dyDescent="0.25">
      <c r="A86" s="10">
        <v>427033</v>
      </c>
      <c r="B86" s="87">
        <v>5.0599999999999996</v>
      </c>
      <c r="C86" s="12">
        <v>41079</v>
      </c>
    </row>
    <row r="87" spans="1:4" ht="18.75" customHeight="1" x14ac:dyDescent="0.25">
      <c r="A87" s="10">
        <v>427089</v>
      </c>
      <c r="B87" s="87">
        <v>25.32</v>
      </c>
      <c r="C87" s="12">
        <v>41080</v>
      </c>
    </row>
    <row r="88" spans="1:4" ht="18.75" customHeight="1" x14ac:dyDescent="0.25">
      <c r="A88" s="10">
        <v>427349</v>
      </c>
      <c r="B88" s="87">
        <v>1055.97</v>
      </c>
      <c r="C88" s="12">
        <v>41081</v>
      </c>
    </row>
    <row r="89" spans="1:4" ht="21" x14ac:dyDescent="0.25">
      <c r="A89" s="10">
        <v>428393</v>
      </c>
      <c r="B89" s="87">
        <v>19.3</v>
      </c>
      <c r="C89" s="12">
        <v>41089</v>
      </c>
      <c r="D89" s="91">
        <v>41061</v>
      </c>
    </row>
    <row r="90" spans="1:4" ht="21.75" thickBot="1" x14ac:dyDescent="0.3">
      <c r="A90" s="10">
        <v>427088</v>
      </c>
      <c r="B90" s="87">
        <v>-25.32</v>
      </c>
      <c r="C90" s="12">
        <v>41080</v>
      </c>
      <c r="D90" s="14">
        <f>+SUM(B74:B90)</f>
        <v>5767.8300000000008</v>
      </c>
    </row>
    <row r="91" spans="1:4" ht="21" x14ac:dyDescent="0.25">
      <c r="A91" s="10">
        <v>428705</v>
      </c>
      <c r="B91" s="87">
        <v>419.54</v>
      </c>
      <c r="C91" s="12">
        <v>41093</v>
      </c>
      <c r="D91" s="50"/>
    </row>
    <row r="92" spans="1:4" ht="21" x14ac:dyDescent="0.25">
      <c r="A92" s="10">
        <v>428983</v>
      </c>
      <c r="B92" s="87">
        <v>11.3</v>
      </c>
      <c r="C92" s="12">
        <v>41095</v>
      </c>
    </row>
    <row r="93" spans="1:4" ht="21" x14ac:dyDescent="0.25">
      <c r="A93" s="10">
        <v>428984</v>
      </c>
      <c r="B93" s="87">
        <v>199.82</v>
      </c>
      <c r="C93" s="12">
        <v>41095</v>
      </c>
    </row>
    <row r="94" spans="1:4" ht="21" x14ac:dyDescent="0.25">
      <c r="A94" s="10">
        <v>429133</v>
      </c>
      <c r="B94" s="87">
        <v>11659.8</v>
      </c>
      <c r="C94" s="12">
        <v>41096</v>
      </c>
    </row>
    <row r="95" spans="1:4" ht="21" x14ac:dyDescent="0.25">
      <c r="A95" s="10">
        <v>430822</v>
      </c>
      <c r="B95" s="87">
        <v>315.75</v>
      </c>
      <c r="C95" s="12">
        <v>41109</v>
      </c>
    </row>
    <row r="96" spans="1:4" ht="21" x14ac:dyDescent="0.25">
      <c r="A96" s="10">
        <v>430875</v>
      </c>
      <c r="B96" s="87">
        <v>127.4</v>
      </c>
      <c r="C96" s="12">
        <v>41110</v>
      </c>
    </row>
    <row r="97" spans="1:4" ht="21" x14ac:dyDescent="0.25">
      <c r="A97" s="10">
        <v>431208</v>
      </c>
      <c r="B97" s="87">
        <v>559.39</v>
      </c>
      <c r="C97" s="12">
        <v>41113</v>
      </c>
    </row>
    <row r="98" spans="1:4" ht="21" x14ac:dyDescent="0.25">
      <c r="A98" s="10">
        <v>431376</v>
      </c>
      <c r="B98" s="87">
        <v>7.26</v>
      </c>
      <c r="C98" s="12">
        <v>41114</v>
      </c>
    </row>
    <row r="99" spans="1:4" ht="21" x14ac:dyDescent="0.25">
      <c r="A99" s="10">
        <v>431691</v>
      </c>
      <c r="B99" s="87">
        <v>1077.8399999999999</v>
      </c>
      <c r="C99" s="12">
        <v>41116</v>
      </c>
      <c r="D99" s="50"/>
    </row>
    <row r="100" spans="1:4" ht="21" x14ac:dyDescent="0.25">
      <c r="A100" s="10">
        <v>431692</v>
      </c>
      <c r="B100" s="87">
        <v>63.15</v>
      </c>
      <c r="C100" s="12">
        <v>41116</v>
      </c>
    </row>
    <row r="101" spans="1:4" ht="21" x14ac:dyDescent="0.25">
      <c r="A101" s="10">
        <v>431693</v>
      </c>
      <c r="B101" s="87">
        <v>89.88</v>
      </c>
      <c r="C101" s="12">
        <v>41116</v>
      </c>
      <c r="D101" s="91">
        <v>41091</v>
      </c>
    </row>
    <row r="102" spans="1:4" ht="21.75" thickBot="1" x14ac:dyDescent="0.3">
      <c r="A102" s="10">
        <v>431693</v>
      </c>
      <c r="B102" s="87">
        <v>65.88</v>
      </c>
      <c r="C102" s="12">
        <v>41116</v>
      </c>
      <c r="D102" s="14">
        <f>+SUM(B91:B102)</f>
        <v>14597.009999999997</v>
      </c>
    </row>
    <row r="103" spans="1:4" ht="21" x14ac:dyDescent="0.25">
      <c r="A103" s="10">
        <v>432641</v>
      </c>
      <c r="B103" s="87">
        <v>559.39</v>
      </c>
      <c r="C103" s="12">
        <v>41123</v>
      </c>
      <c r="D103" s="37"/>
    </row>
    <row r="104" spans="1:4" ht="21" x14ac:dyDescent="0.25">
      <c r="A104" s="10">
        <v>434008</v>
      </c>
      <c r="B104" s="87">
        <v>187.2</v>
      </c>
      <c r="C104" s="12">
        <v>41135</v>
      </c>
      <c r="D104" s="37"/>
    </row>
    <row r="105" spans="1:4" ht="21" x14ac:dyDescent="0.25">
      <c r="A105" s="10">
        <v>434008</v>
      </c>
      <c r="B105" s="87">
        <v>93.6</v>
      </c>
      <c r="C105" s="12">
        <v>41135</v>
      </c>
    </row>
    <row r="106" spans="1:4" ht="21" x14ac:dyDescent="0.25">
      <c r="A106" s="10">
        <v>434281</v>
      </c>
      <c r="B106" s="89">
        <v>699.24</v>
      </c>
      <c r="C106" s="12">
        <v>41137</v>
      </c>
    </row>
    <row r="107" spans="1:4" ht="21" x14ac:dyDescent="0.25">
      <c r="A107" s="10">
        <v>434859</v>
      </c>
      <c r="B107" s="87">
        <v>465.45</v>
      </c>
      <c r="C107" s="12">
        <v>41142</v>
      </c>
      <c r="D107" s="91">
        <v>41122</v>
      </c>
    </row>
    <row r="108" spans="1:4" ht="21.75" thickBot="1" x14ac:dyDescent="0.3">
      <c r="A108" s="10">
        <v>435745</v>
      </c>
      <c r="B108" s="89">
        <v>578.29</v>
      </c>
      <c r="C108" s="12">
        <v>41149</v>
      </c>
      <c r="D108" s="14">
        <f>+SUM(B103:B108)</f>
        <v>2583.17</v>
      </c>
    </row>
    <row r="109" spans="1:4" ht="21" x14ac:dyDescent="0.25">
      <c r="A109" s="10">
        <v>436769</v>
      </c>
      <c r="B109" s="89">
        <v>496.58</v>
      </c>
      <c r="C109" s="44">
        <v>41158</v>
      </c>
    </row>
    <row r="110" spans="1:4" ht="21" x14ac:dyDescent="0.25">
      <c r="A110" s="10">
        <v>436770</v>
      </c>
      <c r="B110" s="89">
        <v>1008.71</v>
      </c>
      <c r="C110" s="44">
        <v>41158</v>
      </c>
    </row>
    <row r="111" spans="1:4" ht="21" x14ac:dyDescent="0.25">
      <c r="A111" s="10">
        <v>436771</v>
      </c>
      <c r="B111" s="89">
        <v>107.4</v>
      </c>
      <c r="C111" s="44">
        <v>41158</v>
      </c>
    </row>
    <row r="112" spans="1:4" ht="21" x14ac:dyDescent="0.25">
      <c r="A112" s="10">
        <v>436771</v>
      </c>
      <c r="B112" s="89">
        <v>189.34</v>
      </c>
      <c r="C112" s="44">
        <v>41158</v>
      </c>
    </row>
    <row r="113" spans="1:4" ht="21" x14ac:dyDescent="0.25">
      <c r="A113" s="10">
        <v>436771</v>
      </c>
      <c r="B113" s="89">
        <v>98.97</v>
      </c>
      <c r="C113" s="44">
        <v>41158</v>
      </c>
    </row>
    <row r="114" spans="1:4" ht="21" x14ac:dyDescent="0.25">
      <c r="A114" s="10">
        <v>436771</v>
      </c>
      <c r="B114" s="89">
        <v>71.91</v>
      </c>
      <c r="C114" s="44">
        <v>41158</v>
      </c>
    </row>
    <row r="115" spans="1:4" ht="21" x14ac:dyDescent="0.25">
      <c r="A115" s="10">
        <v>436772</v>
      </c>
      <c r="B115" s="89">
        <v>4127.9399999999996</v>
      </c>
      <c r="C115" s="44">
        <v>41158</v>
      </c>
    </row>
    <row r="116" spans="1:4" ht="21" x14ac:dyDescent="0.25">
      <c r="A116" s="10">
        <v>437483</v>
      </c>
      <c r="B116" s="89">
        <v>355.53</v>
      </c>
      <c r="C116" s="44">
        <v>41163</v>
      </c>
    </row>
    <row r="117" spans="1:4" ht="21" x14ac:dyDescent="0.25">
      <c r="A117" s="10">
        <v>438349</v>
      </c>
      <c r="B117" s="89">
        <v>163.02000000000001</v>
      </c>
      <c r="C117" s="44">
        <v>41170</v>
      </c>
    </row>
    <row r="118" spans="1:4" ht="21" x14ac:dyDescent="0.25">
      <c r="A118" s="10">
        <v>438353</v>
      </c>
      <c r="B118" s="89">
        <v>242.75</v>
      </c>
      <c r="C118" s="44">
        <v>41170</v>
      </c>
    </row>
    <row r="119" spans="1:4" ht="21" x14ac:dyDescent="0.25">
      <c r="A119" s="10">
        <v>438354</v>
      </c>
      <c r="B119" s="89">
        <v>3381.5</v>
      </c>
      <c r="C119" s="44">
        <v>41170</v>
      </c>
    </row>
    <row r="120" spans="1:4" ht="21" x14ac:dyDescent="0.25">
      <c r="A120" s="10">
        <v>438763</v>
      </c>
      <c r="B120" s="89">
        <v>33.49</v>
      </c>
      <c r="C120" s="44">
        <v>41172</v>
      </c>
    </row>
    <row r="121" spans="1:4" ht="21" x14ac:dyDescent="0.25">
      <c r="A121" s="10">
        <v>439381</v>
      </c>
      <c r="B121" s="89">
        <v>72.599999999999994</v>
      </c>
      <c r="C121" s="44">
        <v>41177</v>
      </c>
    </row>
    <row r="122" spans="1:4" ht="21" x14ac:dyDescent="0.25">
      <c r="A122" s="10">
        <v>439384</v>
      </c>
      <c r="B122" s="89">
        <v>252.6</v>
      </c>
      <c r="C122" s="44">
        <v>41177</v>
      </c>
      <c r="D122" s="104">
        <v>41153</v>
      </c>
    </row>
    <row r="123" spans="1:4" ht="21.75" thickBot="1" x14ac:dyDescent="0.3">
      <c r="A123" s="10">
        <v>439701</v>
      </c>
      <c r="B123" s="89">
        <v>1227.24</v>
      </c>
      <c r="C123" s="44">
        <v>41179</v>
      </c>
      <c r="D123" s="14">
        <f>+SUM(B109:B123)</f>
        <v>11829.58</v>
      </c>
    </row>
    <row r="124" spans="1:4" ht="21" x14ac:dyDescent="0.25">
      <c r="A124" s="10">
        <v>440326</v>
      </c>
      <c r="B124" s="89">
        <v>118.21</v>
      </c>
      <c r="C124" s="44">
        <v>41184</v>
      </c>
    </row>
    <row r="125" spans="1:4" ht="21" x14ac:dyDescent="0.25">
      <c r="A125" s="10">
        <v>440604</v>
      </c>
      <c r="B125" s="89">
        <v>2476.7600000000002</v>
      </c>
      <c r="C125" s="44">
        <v>41186</v>
      </c>
    </row>
    <row r="126" spans="1:4" ht="21" x14ac:dyDescent="0.25">
      <c r="A126" s="10">
        <v>441095</v>
      </c>
      <c r="B126" s="89">
        <v>247.83</v>
      </c>
      <c r="C126" s="44">
        <v>41191</v>
      </c>
    </row>
    <row r="127" spans="1:4" ht="21" x14ac:dyDescent="0.25">
      <c r="A127" s="10">
        <v>441096</v>
      </c>
      <c r="B127" s="89">
        <v>236.42</v>
      </c>
      <c r="C127" s="44">
        <v>41191</v>
      </c>
    </row>
    <row r="128" spans="1:4" ht="21" x14ac:dyDescent="0.25">
      <c r="A128" s="10">
        <v>441411</v>
      </c>
      <c r="B128" s="89">
        <v>68.349999999999994</v>
      </c>
      <c r="C128" s="44">
        <v>41193</v>
      </c>
    </row>
    <row r="129" spans="1:8" ht="21" x14ac:dyDescent="0.25">
      <c r="A129" s="10">
        <v>441411</v>
      </c>
      <c r="B129" s="89">
        <v>68.349999999999994</v>
      </c>
      <c r="C129" s="44">
        <v>41193</v>
      </c>
    </row>
    <row r="130" spans="1:8" ht="21" x14ac:dyDescent="0.25">
      <c r="A130" s="10">
        <v>442225</v>
      </c>
      <c r="B130" s="89">
        <v>35.99</v>
      </c>
      <c r="C130" s="44">
        <v>41198</v>
      </c>
    </row>
    <row r="131" spans="1:8" ht="21" x14ac:dyDescent="0.25">
      <c r="A131" s="10">
        <v>443132</v>
      </c>
      <c r="B131" s="89">
        <v>3288.15</v>
      </c>
      <c r="C131" s="44">
        <v>41205</v>
      </c>
    </row>
    <row r="132" spans="1:8" ht="21" x14ac:dyDescent="0.25">
      <c r="A132" s="10">
        <v>444074</v>
      </c>
      <c r="B132" s="89">
        <v>62.5</v>
      </c>
      <c r="C132" s="44">
        <v>41212</v>
      </c>
      <c r="D132" s="91">
        <v>41183</v>
      </c>
    </row>
    <row r="133" spans="1:8" ht="21.75" thickBot="1" x14ac:dyDescent="0.3">
      <c r="A133" s="10">
        <v>444074</v>
      </c>
      <c r="B133" s="89">
        <v>2302.34</v>
      </c>
      <c r="C133" s="44">
        <v>41212</v>
      </c>
      <c r="D133" s="14">
        <f>+SUM(B124:B138)</f>
        <v>9193.36</v>
      </c>
    </row>
    <row r="134" spans="1:8" ht="21" x14ac:dyDescent="0.25">
      <c r="A134" s="10">
        <v>444074</v>
      </c>
      <c r="B134" s="89">
        <v>1412.8</v>
      </c>
      <c r="C134" s="44">
        <v>41212</v>
      </c>
      <c r="D134" s="141"/>
      <c r="E134" s="37"/>
    </row>
    <row r="135" spans="1:8" ht="21" x14ac:dyDescent="0.25">
      <c r="A135" s="10">
        <v>444074</v>
      </c>
      <c r="B135" s="89">
        <v>77.599999999999994</v>
      </c>
      <c r="C135" s="44">
        <v>41212</v>
      </c>
      <c r="D135" s="142"/>
    </row>
    <row r="136" spans="1:8" ht="21.75" thickBot="1" x14ac:dyDescent="0.3">
      <c r="A136" s="10">
        <v>444134</v>
      </c>
      <c r="B136" s="89">
        <v>22.61</v>
      </c>
      <c r="C136" s="44">
        <v>41212</v>
      </c>
      <c r="D136" s="142"/>
      <c r="F136" s="132"/>
      <c r="G136" s="108" t="s">
        <v>48</v>
      </c>
      <c r="H136" s="94" t="s">
        <v>46</v>
      </c>
    </row>
    <row r="137" spans="1:8" ht="21" x14ac:dyDescent="0.35">
      <c r="A137" s="10">
        <v>444134</v>
      </c>
      <c r="B137" s="89">
        <v>2.69</v>
      </c>
      <c r="C137" s="44">
        <v>41212</v>
      </c>
      <c r="D137" s="133"/>
      <c r="E137" s="38" t="s">
        <v>37</v>
      </c>
      <c r="F137" s="129"/>
      <c r="G137" s="109" t="s">
        <v>49</v>
      </c>
      <c r="H137" s="95" t="s">
        <v>45</v>
      </c>
    </row>
    <row r="138" spans="1:8" ht="21.75" thickBot="1" x14ac:dyDescent="0.35">
      <c r="A138" s="24">
        <v>440650</v>
      </c>
      <c r="B138" s="90">
        <v>-1227.24</v>
      </c>
      <c r="C138" s="123">
        <v>41187</v>
      </c>
      <c r="D138" s="134"/>
      <c r="E138" s="14">
        <f>+SUM(B74:B138)</f>
        <v>43970.95</v>
      </c>
      <c r="F138" s="135"/>
      <c r="G138" s="111">
        <v>995.29</v>
      </c>
      <c r="H138" s="96">
        <f>D136*0.04</f>
        <v>0</v>
      </c>
    </row>
    <row r="139" spans="1:8" ht="21" x14ac:dyDescent="0.25">
      <c r="A139" s="10">
        <v>444470</v>
      </c>
      <c r="B139" s="92">
        <v>78.34</v>
      </c>
      <c r="C139" s="44">
        <v>41214</v>
      </c>
    </row>
    <row r="140" spans="1:8" ht="21" x14ac:dyDescent="0.25">
      <c r="A140" s="10">
        <v>445126</v>
      </c>
      <c r="B140" s="89">
        <v>1552.08</v>
      </c>
      <c r="C140" s="44">
        <v>41219</v>
      </c>
    </row>
    <row r="141" spans="1:8" ht="21" x14ac:dyDescent="0.25">
      <c r="A141" s="10">
        <v>445477</v>
      </c>
      <c r="B141" s="89">
        <v>496.58</v>
      </c>
      <c r="C141" s="44">
        <v>41221</v>
      </c>
    </row>
    <row r="142" spans="1:8" ht="21" x14ac:dyDescent="0.25">
      <c r="A142" s="10">
        <v>445481</v>
      </c>
      <c r="B142" s="89">
        <v>108.18</v>
      </c>
      <c r="C142" s="44">
        <v>41221</v>
      </c>
    </row>
    <row r="143" spans="1:8" ht="21" x14ac:dyDescent="0.25">
      <c r="A143" s="10">
        <v>445482</v>
      </c>
      <c r="B143" s="89">
        <v>2424.3200000000002</v>
      </c>
      <c r="C143" s="44">
        <v>41221</v>
      </c>
    </row>
    <row r="144" spans="1:8" ht="21" x14ac:dyDescent="0.25">
      <c r="A144" s="10">
        <v>446149</v>
      </c>
      <c r="B144" s="89">
        <v>699.24</v>
      </c>
      <c r="C144" s="44">
        <v>41226</v>
      </c>
    </row>
    <row r="145" spans="1:6" ht="21" x14ac:dyDescent="0.25">
      <c r="A145" s="10">
        <v>446149</v>
      </c>
      <c r="B145" s="89">
        <v>466.26</v>
      </c>
      <c r="C145" s="44">
        <v>41226</v>
      </c>
    </row>
    <row r="146" spans="1:6" ht="21" x14ac:dyDescent="0.25">
      <c r="A146" s="10">
        <v>446169</v>
      </c>
      <c r="B146" s="89">
        <v>3289.5</v>
      </c>
      <c r="C146" s="44">
        <v>41226</v>
      </c>
    </row>
    <row r="147" spans="1:6" ht="21" x14ac:dyDescent="0.25">
      <c r="A147" s="10">
        <v>446466</v>
      </c>
      <c r="B147" s="89">
        <v>155.76</v>
      </c>
      <c r="C147" s="44">
        <v>41228</v>
      </c>
    </row>
    <row r="148" spans="1:6" ht="21" x14ac:dyDescent="0.25">
      <c r="A148" s="10">
        <v>446467</v>
      </c>
      <c r="B148" s="89">
        <v>216.36</v>
      </c>
      <c r="C148" s="44">
        <v>41228</v>
      </c>
    </row>
    <row r="149" spans="1:6" ht="21" x14ac:dyDescent="0.25">
      <c r="A149" s="10">
        <v>446468</v>
      </c>
      <c r="B149" s="89">
        <v>22.42</v>
      </c>
      <c r="C149" s="44">
        <v>41228</v>
      </c>
    </row>
    <row r="150" spans="1:6" ht="21" x14ac:dyDescent="0.25">
      <c r="A150" s="69">
        <v>446468</v>
      </c>
      <c r="B150" s="89">
        <v>52.22</v>
      </c>
      <c r="C150" s="44">
        <v>41228</v>
      </c>
    </row>
    <row r="151" spans="1:6" ht="21" x14ac:dyDescent="0.25">
      <c r="A151" s="69">
        <v>446468</v>
      </c>
      <c r="B151" s="89">
        <v>30.38</v>
      </c>
      <c r="C151" s="44">
        <v>41228</v>
      </c>
      <c r="E151" s="37"/>
      <c r="F151" s="37"/>
    </row>
    <row r="152" spans="1:6" ht="21" x14ac:dyDescent="0.25">
      <c r="A152" s="69">
        <v>446468</v>
      </c>
      <c r="B152" s="89">
        <v>10.130000000000001</v>
      </c>
      <c r="C152" s="44">
        <v>41228</v>
      </c>
    </row>
    <row r="153" spans="1:6" ht="21" x14ac:dyDescent="0.25">
      <c r="A153" s="69">
        <v>447148</v>
      </c>
      <c r="B153" s="89">
        <v>1026.05</v>
      </c>
      <c r="C153" s="44">
        <v>41233</v>
      </c>
    </row>
    <row r="154" spans="1:6" ht="21" x14ac:dyDescent="0.25">
      <c r="A154" s="69">
        <v>447158</v>
      </c>
      <c r="B154" s="89">
        <v>1412.8</v>
      </c>
      <c r="C154" s="44">
        <v>41233</v>
      </c>
    </row>
    <row r="155" spans="1:6" ht="21" x14ac:dyDescent="0.25">
      <c r="A155" s="69">
        <v>447159</v>
      </c>
      <c r="B155" s="89">
        <v>151.91</v>
      </c>
      <c r="C155" s="44">
        <v>41233</v>
      </c>
    </row>
    <row r="156" spans="1:6" ht="21" x14ac:dyDescent="0.25">
      <c r="A156" s="69">
        <v>447460</v>
      </c>
      <c r="B156" s="89">
        <v>15.18</v>
      </c>
      <c r="C156" s="44">
        <v>41235</v>
      </c>
    </row>
    <row r="157" spans="1:6" ht="21" x14ac:dyDescent="0.25">
      <c r="A157" s="69">
        <v>448090</v>
      </c>
      <c r="B157" s="89">
        <v>1203.1600000000001</v>
      </c>
      <c r="C157" s="44">
        <v>41240</v>
      </c>
    </row>
    <row r="158" spans="1:6" ht="21" x14ac:dyDescent="0.25">
      <c r="A158" s="69">
        <v>448126</v>
      </c>
      <c r="B158" s="89">
        <v>40.51</v>
      </c>
      <c r="C158" s="44">
        <v>41240</v>
      </c>
    </row>
    <row r="159" spans="1:6" ht="21" x14ac:dyDescent="0.25">
      <c r="A159" s="69">
        <v>448413</v>
      </c>
      <c r="B159" s="89">
        <v>52.39</v>
      </c>
      <c r="C159" s="44">
        <v>41242</v>
      </c>
      <c r="D159" s="91">
        <v>41214</v>
      </c>
    </row>
    <row r="160" spans="1:6" ht="21.75" thickBot="1" x14ac:dyDescent="0.3">
      <c r="A160" s="70">
        <v>447172</v>
      </c>
      <c r="B160" s="89">
        <v>-10.130000000000001</v>
      </c>
      <c r="C160" s="44">
        <v>41233</v>
      </c>
      <c r="D160" s="14">
        <f>+SUM(B139:B160)</f>
        <v>13493.639999999998</v>
      </c>
    </row>
    <row r="161" spans="1:7" ht="21" x14ac:dyDescent="0.25">
      <c r="A161" s="71">
        <v>449107</v>
      </c>
      <c r="B161" s="89">
        <v>1202.02</v>
      </c>
      <c r="C161" s="44">
        <v>41247</v>
      </c>
    </row>
    <row r="162" spans="1:7" ht="21" x14ac:dyDescent="0.25">
      <c r="A162" s="71">
        <v>449121</v>
      </c>
      <c r="B162" s="89">
        <v>35.97</v>
      </c>
      <c r="C162" s="44">
        <v>41247</v>
      </c>
    </row>
    <row r="163" spans="1:7" ht="21" x14ac:dyDescent="0.25">
      <c r="A163" s="71">
        <v>449125</v>
      </c>
      <c r="B163" s="89">
        <v>1731</v>
      </c>
      <c r="C163" s="44">
        <v>41247</v>
      </c>
    </row>
    <row r="164" spans="1:7" ht="21" x14ac:dyDescent="0.25">
      <c r="A164" s="71">
        <v>449492</v>
      </c>
      <c r="B164" s="89">
        <v>130.56</v>
      </c>
      <c r="C164" s="44">
        <v>41249</v>
      </c>
    </row>
    <row r="165" spans="1:7" ht="21" x14ac:dyDescent="0.25">
      <c r="A165" s="71">
        <v>450104</v>
      </c>
      <c r="B165" s="89">
        <v>1461.26</v>
      </c>
      <c r="C165" s="44">
        <v>41254</v>
      </c>
    </row>
    <row r="166" spans="1:7" ht="21" x14ac:dyDescent="0.25">
      <c r="A166" s="71">
        <v>450384</v>
      </c>
      <c r="B166" s="89">
        <v>183.58</v>
      </c>
      <c r="C166" s="44">
        <v>41256</v>
      </c>
    </row>
    <row r="167" spans="1:7" ht="21" x14ac:dyDescent="0.25">
      <c r="A167" s="71">
        <v>450384</v>
      </c>
      <c r="B167" s="89">
        <v>166.1</v>
      </c>
      <c r="C167" s="44">
        <v>41256</v>
      </c>
    </row>
    <row r="168" spans="1:7" ht="21" x14ac:dyDescent="0.25">
      <c r="A168" s="71">
        <v>450385</v>
      </c>
      <c r="B168" s="89">
        <v>119.85</v>
      </c>
      <c r="C168" s="44">
        <v>41256</v>
      </c>
    </row>
    <row r="169" spans="1:7" ht="21" x14ac:dyDescent="0.25">
      <c r="A169" s="71">
        <v>450386</v>
      </c>
      <c r="B169" s="89">
        <v>2302.34</v>
      </c>
      <c r="C169" s="44">
        <v>41256</v>
      </c>
      <c r="D169" s="37"/>
    </row>
    <row r="170" spans="1:7" ht="21" x14ac:dyDescent="0.25">
      <c r="A170" s="71">
        <v>451016</v>
      </c>
      <c r="B170" s="89">
        <v>4860.38</v>
      </c>
      <c r="C170" s="44">
        <v>41261</v>
      </c>
    </row>
    <row r="171" spans="1:7" ht="21.75" thickBot="1" x14ac:dyDescent="0.3">
      <c r="A171" s="71">
        <v>451029</v>
      </c>
      <c r="B171" s="89">
        <v>206.39</v>
      </c>
      <c r="C171" s="44">
        <v>41261</v>
      </c>
    </row>
    <row r="172" spans="1:7" ht="21" x14ac:dyDescent="0.25">
      <c r="A172" s="71">
        <v>451029</v>
      </c>
      <c r="B172" s="89">
        <v>122.19</v>
      </c>
      <c r="C172" s="44">
        <v>41261</v>
      </c>
      <c r="D172" s="91">
        <v>41244</v>
      </c>
      <c r="E172" s="140" t="s">
        <v>55</v>
      </c>
    </row>
    <row r="173" spans="1:7" ht="21.75" thickBot="1" x14ac:dyDescent="0.3">
      <c r="A173" s="136">
        <v>451029</v>
      </c>
      <c r="B173" s="137">
        <v>179.4</v>
      </c>
      <c r="C173" s="138">
        <v>41261</v>
      </c>
      <c r="D173" s="101">
        <f>+SUM(B161:B173)</f>
        <v>12701.04</v>
      </c>
      <c r="E173" s="103">
        <f>D173+D160+D133+D123++D108+D102+D90+D68+D60+D41+D24+D18</f>
        <v>123855.77999999998</v>
      </c>
      <c r="F173" s="107"/>
      <c r="G173" s="139">
        <f>SUM(B5:B173)</f>
        <v>123855.78000000003</v>
      </c>
    </row>
    <row r="174" spans="1:7" ht="21" x14ac:dyDescent="0.25">
      <c r="A174" s="71">
        <v>453192</v>
      </c>
      <c r="B174" s="89">
        <v>107.4</v>
      </c>
      <c r="C174" s="44">
        <v>41282</v>
      </c>
    </row>
    <row r="175" spans="1:7" ht="21" x14ac:dyDescent="0.25">
      <c r="A175" s="71">
        <v>453195</v>
      </c>
      <c r="B175" s="89">
        <v>1607.96</v>
      </c>
      <c r="C175" s="44">
        <v>41282</v>
      </c>
    </row>
    <row r="176" spans="1:7" ht="21" x14ac:dyDescent="0.25">
      <c r="A176" s="71">
        <v>453199</v>
      </c>
      <c r="B176" s="89">
        <v>1412.8</v>
      </c>
      <c r="C176" s="44">
        <v>41282</v>
      </c>
    </row>
    <row r="177" spans="1:14" ht="21" x14ac:dyDescent="0.25">
      <c r="A177" s="71">
        <v>453199</v>
      </c>
      <c r="B177" s="89">
        <v>104.16</v>
      </c>
      <c r="C177" s="44">
        <v>41282</v>
      </c>
    </row>
    <row r="178" spans="1:14" ht="21" x14ac:dyDescent="0.25">
      <c r="A178" s="71">
        <v>453199</v>
      </c>
      <c r="B178" s="89">
        <v>41.66</v>
      </c>
      <c r="C178" s="44">
        <v>41282</v>
      </c>
    </row>
    <row r="179" spans="1:14" ht="21.75" thickBot="1" x14ac:dyDescent="0.3">
      <c r="A179" s="71">
        <v>453636</v>
      </c>
      <c r="B179" s="89">
        <v>3837.24</v>
      </c>
      <c r="C179" s="44">
        <v>41284</v>
      </c>
    </row>
    <row r="180" spans="1:14" ht="21" x14ac:dyDescent="0.25">
      <c r="A180" s="71">
        <v>453638</v>
      </c>
      <c r="B180" s="89">
        <v>424.66</v>
      </c>
      <c r="C180" s="44">
        <v>41284</v>
      </c>
      <c r="L180" s="38"/>
      <c r="N180" s="73"/>
    </row>
    <row r="181" spans="1:14" ht="21" x14ac:dyDescent="0.25">
      <c r="A181" s="71">
        <v>453638</v>
      </c>
      <c r="B181" s="89">
        <v>385.24</v>
      </c>
      <c r="C181" s="44">
        <v>41284</v>
      </c>
      <c r="L181" s="81"/>
      <c r="N181" s="73"/>
    </row>
    <row r="182" spans="1:14" ht="21.75" thickBot="1" x14ac:dyDescent="0.3">
      <c r="A182" s="71">
        <v>454532</v>
      </c>
      <c r="B182" s="89">
        <v>18.25</v>
      </c>
      <c r="C182" s="44">
        <v>41290</v>
      </c>
      <c r="L182" s="14"/>
      <c r="M182" s="75"/>
      <c r="N182" s="16"/>
    </row>
    <row r="183" spans="1:14" ht="21" x14ac:dyDescent="0.25">
      <c r="A183" s="71">
        <v>455366</v>
      </c>
      <c r="B183" s="89">
        <v>195.02</v>
      </c>
      <c r="C183" s="44">
        <v>41296</v>
      </c>
      <c r="L183" s="82"/>
      <c r="M183" s="83"/>
      <c r="N183" s="84"/>
    </row>
    <row r="184" spans="1:14" ht="21" x14ac:dyDescent="0.3">
      <c r="A184" s="71">
        <v>455366</v>
      </c>
      <c r="B184" s="89">
        <v>178.91</v>
      </c>
      <c r="C184" s="44">
        <v>41296</v>
      </c>
      <c r="L184" s="39"/>
      <c r="M184" s="21"/>
      <c r="N184" s="21"/>
    </row>
    <row r="185" spans="1:14" ht="21.75" thickBot="1" x14ac:dyDescent="0.35">
      <c r="A185" s="71">
        <v>455366</v>
      </c>
      <c r="B185" s="89">
        <v>613.62</v>
      </c>
      <c r="C185" s="44">
        <v>41296</v>
      </c>
      <c r="L185" s="20"/>
      <c r="M185" s="28"/>
      <c r="N185" s="72"/>
    </row>
    <row r="186" spans="1:14" ht="21" x14ac:dyDescent="0.3">
      <c r="A186" s="71">
        <v>456405</v>
      </c>
      <c r="B186" s="89">
        <v>36.97</v>
      </c>
      <c r="C186" s="44">
        <v>41303</v>
      </c>
      <c r="L186" s="78"/>
      <c r="M186" s="79"/>
      <c r="N186" s="80"/>
    </row>
    <row r="187" spans="1:14" ht="21" x14ac:dyDescent="0.3">
      <c r="A187" s="71">
        <v>456407</v>
      </c>
      <c r="B187" s="89">
        <v>613.62</v>
      </c>
      <c r="C187" s="44">
        <v>41302</v>
      </c>
      <c r="L187" s="78"/>
      <c r="M187" s="79"/>
      <c r="N187" s="80"/>
    </row>
    <row r="188" spans="1:14" ht="21" x14ac:dyDescent="0.25">
      <c r="A188" s="71">
        <v>456411</v>
      </c>
      <c r="B188" s="89">
        <v>3757.9</v>
      </c>
      <c r="C188" s="44">
        <v>41303</v>
      </c>
      <c r="D188" s="91">
        <v>41275</v>
      </c>
    </row>
    <row r="189" spans="1:14" ht="21.75" thickBot="1" x14ac:dyDescent="0.3">
      <c r="A189" s="71">
        <v>456419</v>
      </c>
      <c r="B189" s="89">
        <v>4.08</v>
      </c>
      <c r="C189" s="44">
        <v>41303</v>
      </c>
      <c r="D189" s="14">
        <f>+SUM(B174:B194)</f>
        <v>13251.58</v>
      </c>
    </row>
    <row r="190" spans="1:14" ht="21" x14ac:dyDescent="0.25">
      <c r="A190" s="71">
        <v>456815</v>
      </c>
      <c r="B190" s="89">
        <v>5.39</v>
      </c>
      <c r="C190" s="44">
        <v>41305</v>
      </c>
      <c r="D190" s="141"/>
    </row>
    <row r="191" spans="1:14" ht="21" x14ac:dyDescent="0.25">
      <c r="A191" s="71">
        <v>456817</v>
      </c>
      <c r="B191" s="89">
        <v>199.54</v>
      </c>
      <c r="C191" s="44">
        <v>41305</v>
      </c>
      <c r="D191" s="142"/>
    </row>
    <row r="192" spans="1:14" ht="21.75" thickBot="1" x14ac:dyDescent="0.3">
      <c r="A192" s="71">
        <v>456818</v>
      </c>
      <c r="B192" s="89">
        <v>54.09</v>
      </c>
      <c r="C192" s="44">
        <v>41305</v>
      </c>
      <c r="D192" s="142"/>
      <c r="F192" s="132"/>
      <c r="G192" s="108" t="s">
        <v>48</v>
      </c>
      <c r="H192" s="94" t="s">
        <v>46</v>
      </c>
    </row>
    <row r="193" spans="1:8" ht="21" x14ac:dyDescent="0.35">
      <c r="A193" s="71">
        <v>456844</v>
      </c>
      <c r="B193" s="89">
        <v>2.69</v>
      </c>
      <c r="C193" s="44">
        <v>41305</v>
      </c>
      <c r="D193" s="133"/>
      <c r="E193" s="38" t="s">
        <v>63</v>
      </c>
      <c r="F193" s="129"/>
      <c r="G193" s="109" t="s">
        <v>49</v>
      </c>
      <c r="H193" s="95" t="s">
        <v>45</v>
      </c>
    </row>
    <row r="194" spans="1:8" ht="21.75" thickBot="1" x14ac:dyDescent="0.35">
      <c r="A194" s="76">
        <v>452492</v>
      </c>
      <c r="B194" s="90">
        <v>-349.62</v>
      </c>
      <c r="C194" s="123">
        <v>41278</v>
      </c>
      <c r="D194" s="134"/>
      <c r="E194" s="14">
        <f>+SUM(B174:B194)</f>
        <v>13251.58</v>
      </c>
      <c r="F194" s="135"/>
      <c r="G194" s="111">
        <v>389.24</v>
      </c>
      <c r="H194" s="96">
        <f>D192*0.04</f>
        <v>0</v>
      </c>
    </row>
    <row r="195" spans="1:8" ht="21" x14ac:dyDescent="0.25">
      <c r="A195" s="71">
        <v>456932</v>
      </c>
      <c r="B195" s="78">
        <v>-1583.07</v>
      </c>
      <c r="C195" s="44">
        <v>41306</v>
      </c>
    </row>
    <row r="196" spans="1:8" ht="21" x14ac:dyDescent="0.25">
      <c r="A196" s="71">
        <v>456995</v>
      </c>
      <c r="B196" s="89">
        <v>-381.19</v>
      </c>
      <c r="C196" s="44">
        <v>41306</v>
      </c>
    </row>
    <row r="197" spans="1:8" ht="21" x14ac:dyDescent="0.25">
      <c r="A197" s="71">
        <v>458451</v>
      </c>
      <c r="B197" s="89">
        <v>107.4</v>
      </c>
      <c r="C197" s="44">
        <v>41317</v>
      </c>
    </row>
    <row r="198" spans="1:8" ht="21" x14ac:dyDescent="0.25">
      <c r="A198" s="71">
        <v>458551</v>
      </c>
      <c r="B198" s="89">
        <v>20.95</v>
      </c>
      <c r="C198" s="44">
        <v>41317</v>
      </c>
    </row>
    <row r="199" spans="1:8" ht="21" x14ac:dyDescent="0.25">
      <c r="A199" s="71">
        <v>458452</v>
      </c>
      <c r="B199" s="89">
        <v>5.39</v>
      </c>
      <c r="C199" s="44">
        <v>41317</v>
      </c>
    </row>
    <row r="200" spans="1:8" ht="21" x14ac:dyDescent="0.25">
      <c r="A200" s="71">
        <v>458652</v>
      </c>
      <c r="B200" s="89">
        <v>321.60000000000002</v>
      </c>
      <c r="C200" s="44">
        <v>41318</v>
      </c>
      <c r="G200" s="143"/>
    </row>
    <row r="201" spans="1:8" ht="21" x14ac:dyDescent="0.25">
      <c r="A201" s="71">
        <v>458946</v>
      </c>
      <c r="B201" s="89">
        <v>110.82</v>
      </c>
      <c r="C201" s="44">
        <v>41319</v>
      </c>
    </row>
    <row r="202" spans="1:8" ht="21" x14ac:dyDescent="0.25">
      <c r="A202" s="71">
        <v>458947</v>
      </c>
      <c r="B202" s="89">
        <v>1356.85</v>
      </c>
      <c r="C202" s="44">
        <v>41319</v>
      </c>
    </row>
    <row r="203" spans="1:8" ht="21" x14ac:dyDescent="0.25">
      <c r="A203" s="71">
        <v>458949</v>
      </c>
      <c r="B203" s="89">
        <v>174.36</v>
      </c>
      <c r="C203" s="44">
        <v>41319</v>
      </c>
    </row>
    <row r="204" spans="1:8" ht="21" x14ac:dyDescent="0.25">
      <c r="A204" s="71">
        <v>459575</v>
      </c>
      <c r="B204" s="89">
        <v>2110.09</v>
      </c>
      <c r="C204" s="44">
        <v>41324</v>
      </c>
    </row>
    <row r="205" spans="1:8" ht="21" x14ac:dyDescent="0.25">
      <c r="A205" s="71">
        <v>459576</v>
      </c>
      <c r="B205" s="89">
        <v>52.14</v>
      </c>
      <c r="C205" s="44">
        <v>41324</v>
      </c>
    </row>
    <row r="206" spans="1:8" ht="21" x14ac:dyDescent="0.25">
      <c r="A206" s="71">
        <v>459603</v>
      </c>
      <c r="B206" s="89">
        <v>217.76</v>
      </c>
      <c r="C206" s="44">
        <v>41324</v>
      </c>
    </row>
    <row r="207" spans="1:8" ht="21" x14ac:dyDescent="0.25">
      <c r="A207" s="71">
        <v>459917</v>
      </c>
      <c r="B207" s="89">
        <v>699.24</v>
      </c>
      <c r="C207" s="44">
        <v>41326</v>
      </c>
    </row>
    <row r="208" spans="1:8" ht="21" x14ac:dyDescent="0.25">
      <c r="A208" s="71">
        <v>460016</v>
      </c>
      <c r="B208" s="89">
        <v>-12.96</v>
      </c>
      <c r="C208" s="44">
        <v>41327</v>
      </c>
    </row>
    <row r="209" spans="1:4" ht="21" x14ac:dyDescent="0.25">
      <c r="A209" s="71">
        <v>460667</v>
      </c>
      <c r="B209" s="89">
        <v>242.75</v>
      </c>
      <c r="C209" s="44">
        <v>41331</v>
      </c>
    </row>
    <row r="210" spans="1:4" ht="21" x14ac:dyDescent="0.25">
      <c r="A210" s="71">
        <v>460668</v>
      </c>
      <c r="B210" s="89">
        <v>393.11</v>
      </c>
      <c r="C210" s="44">
        <v>41331</v>
      </c>
      <c r="D210" s="91">
        <v>41306</v>
      </c>
    </row>
    <row r="211" spans="1:4" ht="21.75" thickBot="1" x14ac:dyDescent="0.3">
      <c r="A211" s="71">
        <v>460939</v>
      </c>
      <c r="B211" s="89">
        <v>52.14</v>
      </c>
      <c r="C211" s="44">
        <v>41333</v>
      </c>
      <c r="D211" s="14">
        <f>+SUM(B196:B211)</f>
        <v>5470.45</v>
      </c>
    </row>
    <row r="212" spans="1:4" ht="21" x14ac:dyDescent="0.25">
      <c r="A212" s="71">
        <v>461707</v>
      </c>
      <c r="B212" s="89">
        <v>5108.8</v>
      </c>
      <c r="C212" s="44">
        <v>41347</v>
      </c>
    </row>
    <row r="213" spans="1:4" ht="21" x14ac:dyDescent="0.25">
      <c r="A213" s="71">
        <v>461708</v>
      </c>
      <c r="B213" s="89">
        <v>49.2</v>
      </c>
      <c r="C213" s="44">
        <v>41338</v>
      </c>
    </row>
    <row r="214" spans="1:4" ht="21" x14ac:dyDescent="0.25">
      <c r="A214" s="71">
        <v>462140</v>
      </c>
      <c r="B214" s="89">
        <v>43.14</v>
      </c>
      <c r="C214" s="44">
        <v>41340</v>
      </c>
    </row>
    <row r="215" spans="1:4" ht="21" x14ac:dyDescent="0.25">
      <c r="A215" s="71">
        <v>462143</v>
      </c>
      <c r="B215" s="89">
        <v>349.68</v>
      </c>
      <c r="C215" s="44">
        <v>41340</v>
      </c>
    </row>
    <row r="216" spans="1:4" ht="21" x14ac:dyDescent="0.25">
      <c r="A216" s="71">
        <v>462145</v>
      </c>
      <c r="B216" s="89">
        <v>3069.79</v>
      </c>
      <c r="C216" s="44">
        <v>41340</v>
      </c>
    </row>
    <row r="217" spans="1:4" ht="21" x14ac:dyDescent="0.25">
      <c r="A217" s="71">
        <v>462977</v>
      </c>
      <c r="B217" s="89">
        <v>1704.23</v>
      </c>
      <c r="C217" s="44">
        <v>41345</v>
      </c>
    </row>
    <row r="218" spans="1:4" ht="21" x14ac:dyDescent="0.25">
      <c r="A218" s="71">
        <v>462982</v>
      </c>
      <c r="B218" s="89">
        <v>559.51</v>
      </c>
      <c r="C218" s="44">
        <v>41345</v>
      </c>
    </row>
    <row r="219" spans="1:4" ht="21" x14ac:dyDescent="0.25">
      <c r="A219" s="71">
        <v>464132</v>
      </c>
      <c r="B219" s="89">
        <v>1416.58</v>
      </c>
      <c r="C219" s="44">
        <v>41352</v>
      </c>
    </row>
    <row r="220" spans="1:4" ht="21" x14ac:dyDescent="0.25">
      <c r="A220" s="71">
        <v>464164</v>
      </c>
      <c r="B220" s="89">
        <v>104.16</v>
      </c>
      <c r="C220" s="44">
        <v>41352</v>
      </c>
    </row>
    <row r="221" spans="1:4" ht="21" x14ac:dyDescent="0.25">
      <c r="A221" s="71">
        <v>464170</v>
      </c>
      <c r="B221" s="89">
        <v>40.08</v>
      </c>
      <c r="C221" s="44">
        <v>41352</v>
      </c>
    </row>
    <row r="222" spans="1:4" ht="21" x14ac:dyDescent="0.25">
      <c r="A222" s="71">
        <v>464174</v>
      </c>
      <c r="B222" s="89">
        <v>179.72</v>
      </c>
      <c r="C222" s="44">
        <v>41352</v>
      </c>
    </row>
    <row r="223" spans="1:4" ht="21" x14ac:dyDescent="0.25">
      <c r="A223" s="71">
        <v>464517</v>
      </c>
      <c r="B223" s="89">
        <v>1534.9</v>
      </c>
      <c r="C223" s="44">
        <v>41354</v>
      </c>
    </row>
    <row r="224" spans="1:4" ht="21" x14ac:dyDescent="0.25">
      <c r="A224" s="71">
        <v>464517</v>
      </c>
      <c r="B224" s="89">
        <v>559.39</v>
      </c>
      <c r="C224" s="44">
        <v>41354</v>
      </c>
    </row>
    <row r="225" spans="1:4" ht="21" x14ac:dyDescent="0.25">
      <c r="A225" s="71">
        <v>465316</v>
      </c>
      <c r="B225" s="89">
        <v>596.34</v>
      </c>
      <c r="C225" s="44">
        <v>41359</v>
      </c>
    </row>
    <row r="226" spans="1:4" ht="21" x14ac:dyDescent="0.25">
      <c r="A226" s="71">
        <v>465320</v>
      </c>
      <c r="B226" s="89">
        <v>2302.34</v>
      </c>
      <c r="C226" s="44">
        <v>41359</v>
      </c>
    </row>
    <row r="227" spans="1:4" ht="21" x14ac:dyDescent="0.25">
      <c r="A227" s="71">
        <v>465322</v>
      </c>
      <c r="B227" s="89">
        <v>247.84</v>
      </c>
      <c r="C227" s="44">
        <v>41359</v>
      </c>
    </row>
    <row r="228" spans="1:4" ht="21" x14ac:dyDescent="0.25">
      <c r="A228" s="71">
        <v>465318</v>
      </c>
      <c r="B228" s="89">
        <v>-104.16</v>
      </c>
      <c r="C228" s="44">
        <v>41359</v>
      </c>
      <c r="D228" s="91">
        <v>41334</v>
      </c>
    </row>
    <row r="229" spans="1:4" ht="21.75" thickBot="1" x14ac:dyDescent="0.3">
      <c r="A229" s="71">
        <v>465720</v>
      </c>
      <c r="B229" s="89">
        <v>-49.2</v>
      </c>
      <c r="C229" s="44">
        <v>41361</v>
      </c>
      <c r="D229" s="14">
        <f>+SUM(B212:B229)</f>
        <v>17712.34</v>
      </c>
    </row>
    <row r="230" spans="1:4" ht="21" x14ac:dyDescent="0.25">
      <c r="A230" s="71">
        <v>466239</v>
      </c>
      <c r="B230" s="89">
        <v>177.46</v>
      </c>
      <c r="C230" s="44">
        <v>41366</v>
      </c>
    </row>
    <row r="231" spans="1:4" ht="21" x14ac:dyDescent="0.25">
      <c r="A231" s="71">
        <v>466239</v>
      </c>
      <c r="B231" s="89">
        <v>90.57</v>
      </c>
      <c r="C231" s="44">
        <v>41366</v>
      </c>
    </row>
    <row r="232" spans="1:4" ht="21" x14ac:dyDescent="0.25">
      <c r="A232" s="71">
        <v>466239</v>
      </c>
      <c r="B232" s="89">
        <v>107.4</v>
      </c>
      <c r="C232" s="44">
        <v>41366</v>
      </c>
    </row>
    <row r="233" spans="1:4" ht="21" x14ac:dyDescent="0.25">
      <c r="A233" s="71">
        <v>466243</v>
      </c>
      <c r="B233" s="89">
        <v>3952.33</v>
      </c>
      <c r="C233" s="44">
        <v>41366</v>
      </c>
    </row>
    <row r="234" spans="1:4" ht="21" x14ac:dyDescent="0.25">
      <c r="A234" s="71">
        <v>466583</v>
      </c>
      <c r="B234" s="89">
        <v>373.93</v>
      </c>
      <c r="C234" s="44">
        <v>41368</v>
      </c>
    </row>
    <row r="235" spans="1:4" ht="21" x14ac:dyDescent="0.25">
      <c r="A235" s="71">
        <v>466618</v>
      </c>
      <c r="B235" s="89">
        <v>2442.52</v>
      </c>
      <c r="C235" s="44">
        <v>41368</v>
      </c>
    </row>
    <row r="236" spans="1:4" ht="21" x14ac:dyDescent="0.25">
      <c r="A236" s="71">
        <v>467390</v>
      </c>
      <c r="B236" s="89">
        <v>52.17</v>
      </c>
      <c r="C236" s="44">
        <v>41373</v>
      </c>
    </row>
    <row r="237" spans="1:4" ht="21" x14ac:dyDescent="0.25">
      <c r="A237" s="71">
        <v>467456</v>
      </c>
      <c r="B237" s="89">
        <v>69.209999999999994</v>
      </c>
      <c r="C237" s="44">
        <v>41373</v>
      </c>
    </row>
    <row r="238" spans="1:4" ht="21" x14ac:dyDescent="0.25">
      <c r="A238" s="71">
        <v>467456</v>
      </c>
      <c r="B238" s="89">
        <v>4828.66</v>
      </c>
      <c r="C238" s="44">
        <v>41373</v>
      </c>
    </row>
    <row r="239" spans="1:4" ht="21" x14ac:dyDescent="0.25">
      <c r="A239" s="71">
        <v>467860</v>
      </c>
      <c r="B239" s="89">
        <v>851.52</v>
      </c>
      <c r="C239" s="44">
        <v>41375</v>
      </c>
    </row>
    <row r="240" spans="1:4" ht="21" x14ac:dyDescent="0.25">
      <c r="A240" s="71">
        <v>467861</v>
      </c>
      <c r="B240" s="89">
        <v>2825.6</v>
      </c>
      <c r="C240" s="44">
        <v>41375</v>
      </c>
    </row>
    <row r="241" spans="1:8" ht="21" x14ac:dyDescent="0.25">
      <c r="A241" s="71">
        <v>467861</v>
      </c>
      <c r="B241" s="89">
        <v>6907.03</v>
      </c>
      <c r="C241" s="44">
        <v>41375</v>
      </c>
    </row>
    <row r="242" spans="1:8" ht="21" x14ac:dyDescent="0.25">
      <c r="A242" s="71">
        <v>467861</v>
      </c>
      <c r="B242" s="89">
        <v>4604.6899999999996</v>
      </c>
      <c r="C242" s="44">
        <v>41375</v>
      </c>
    </row>
    <row r="243" spans="1:8" ht="21" x14ac:dyDescent="0.25">
      <c r="A243" s="71">
        <v>468658</v>
      </c>
      <c r="B243" s="89">
        <v>873.72</v>
      </c>
      <c r="C243" s="44">
        <v>41380</v>
      </c>
      <c r="D243" s="91">
        <v>41365</v>
      </c>
    </row>
    <row r="244" spans="1:8" ht="21.75" thickBot="1" x14ac:dyDescent="0.3">
      <c r="A244" s="71">
        <v>468660</v>
      </c>
      <c r="B244" s="89">
        <v>878.98</v>
      </c>
      <c r="C244" s="44">
        <v>41380</v>
      </c>
      <c r="D244" s="14">
        <f>+SUM(B230:B249)</f>
        <v>32902.81</v>
      </c>
      <c r="E244" s="37"/>
    </row>
    <row r="245" spans="1:8" ht="21" x14ac:dyDescent="0.25">
      <c r="A245" s="71">
        <v>468661</v>
      </c>
      <c r="B245" s="89">
        <v>619.75</v>
      </c>
      <c r="C245" s="44">
        <v>41380</v>
      </c>
      <c r="E245" s="85"/>
    </row>
    <row r="246" spans="1:8" ht="21" x14ac:dyDescent="0.25">
      <c r="A246" s="71">
        <v>469051</v>
      </c>
      <c r="B246" s="89">
        <v>465.62</v>
      </c>
      <c r="C246" s="44">
        <v>41382</v>
      </c>
      <c r="D246" s="142"/>
    </row>
    <row r="247" spans="1:8" ht="21.75" thickBot="1" x14ac:dyDescent="0.3">
      <c r="A247" s="71">
        <v>470147</v>
      </c>
      <c r="B247" s="89">
        <v>84.41</v>
      </c>
      <c r="C247" s="44">
        <v>41389</v>
      </c>
      <c r="D247" s="142"/>
      <c r="F247" s="132"/>
      <c r="G247" s="108" t="s">
        <v>48</v>
      </c>
      <c r="H247" s="94" t="s">
        <v>46</v>
      </c>
    </row>
    <row r="248" spans="1:8" ht="21" x14ac:dyDescent="0.35">
      <c r="A248" s="71">
        <v>470948</v>
      </c>
      <c r="B248" s="89">
        <v>2677.56</v>
      </c>
      <c r="C248" s="44">
        <v>41394</v>
      </c>
      <c r="D248" s="133"/>
      <c r="E248" s="38" t="s">
        <v>64</v>
      </c>
      <c r="F248" s="129"/>
      <c r="G248" s="109" t="s">
        <v>49</v>
      </c>
      <c r="H248" s="95" t="s">
        <v>45</v>
      </c>
    </row>
    <row r="249" spans="1:8" ht="21.75" thickBot="1" x14ac:dyDescent="0.35">
      <c r="A249" s="71">
        <v>470969</v>
      </c>
      <c r="B249" s="90">
        <v>19.68</v>
      </c>
      <c r="C249" s="44">
        <v>41394</v>
      </c>
      <c r="D249" s="134"/>
      <c r="E249" s="14">
        <f>+SUM(B174:B249)</f>
        <v>67754.11</v>
      </c>
      <c r="F249" s="135"/>
      <c r="G249" s="111">
        <v>43.29</v>
      </c>
      <c r="H249" s="96">
        <f>D247*0.04</f>
        <v>0</v>
      </c>
    </row>
    <row r="250" spans="1:8" ht="21" x14ac:dyDescent="0.25">
      <c r="A250" s="71">
        <v>471501</v>
      </c>
      <c r="B250" s="93">
        <v>-2208.79</v>
      </c>
      <c r="C250" s="44">
        <v>41397</v>
      </c>
    </row>
    <row r="251" spans="1:8" ht="21" x14ac:dyDescent="0.25">
      <c r="A251" s="71">
        <v>471281</v>
      </c>
      <c r="B251" s="89">
        <v>41.66</v>
      </c>
      <c r="C251" s="44">
        <v>41396</v>
      </c>
    </row>
    <row r="252" spans="1:8" ht="21" x14ac:dyDescent="0.25">
      <c r="A252" s="71">
        <v>472227</v>
      </c>
      <c r="B252" s="89">
        <v>928.55</v>
      </c>
      <c r="C252" s="44">
        <v>41403</v>
      </c>
    </row>
    <row r="253" spans="1:8" ht="21" x14ac:dyDescent="0.25">
      <c r="A253" s="71">
        <v>472227</v>
      </c>
      <c r="B253" s="89">
        <v>312.3</v>
      </c>
      <c r="C253" s="44">
        <v>41403</v>
      </c>
    </row>
    <row r="254" spans="1:8" ht="21" x14ac:dyDescent="0.25">
      <c r="A254" s="71">
        <v>472227</v>
      </c>
      <c r="B254" s="89">
        <v>26.93</v>
      </c>
      <c r="C254" s="44">
        <v>41403</v>
      </c>
    </row>
    <row r="255" spans="1:8" ht="21" x14ac:dyDescent="0.25">
      <c r="A255" s="71">
        <v>472959</v>
      </c>
      <c r="B255" s="89">
        <v>42.47</v>
      </c>
      <c r="C255" s="44">
        <v>41408</v>
      </c>
    </row>
    <row r="256" spans="1:8" ht="21" x14ac:dyDescent="0.25">
      <c r="A256" s="71">
        <v>473361</v>
      </c>
      <c r="B256" s="89">
        <v>928.55</v>
      </c>
      <c r="C256" s="44">
        <v>41410</v>
      </c>
    </row>
    <row r="257" spans="1:4" ht="21" x14ac:dyDescent="0.25">
      <c r="A257" s="71">
        <v>473829</v>
      </c>
      <c r="B257" s="89">
        <v>1653.62</v>
      </c>
      <c r="C257" s="44">
        <v>41415</v>
      </c>
    </row>
    <row r="258" spans="1:4" ht="21" x14ac:dyDescent="0.25">
      <c r="A258" s="71">
        <v>474118</v>
      </c>
      <c r="B258" s="89">
        <v>113.7</v>
      </c>
      <c r="C258" s="44">
        <v>41417</v>
      </c>
    </row>
    <row r="259" spans="1:4" ht="21" x14ac:dyDescent="0.25">
      <c r="A259" s="71">
        <v>474118</v>
      </c>
      <c r="B259" s="89">
        <v>44.76</v>
      </c>
      <c r="C259" s="44">
        <v>41417</v>
      </c>
    </row>
    <row r="260" spans="1:4" ht="21" x14ac:dyDescent="0.25">
      <c r="A260" s="71">
        <v>474899</v>
      </c>
      <c r="B260" s="89">
        <v>13.99</v>
      </c>
      <c r="C260" s="44">
        <v>41422</v>
      </c>
    </row>
    <row r="261" spans="1:4" ht="21" x14ac:dyDescent="0.25">
      <c r="A261" s="71">
        <v>474901</v>
      </c>
      <c r="B261" s="89">
        <v>902.49</v>
      </c>
      <c r="C261" s="44">
        <v>41422</v>
      </c>
      <c r="D261" s="91">
        <v>41395</v>
      </c>
    </row>
    <row r="262" spans="1:4" ht="21.75" thickBot="1" x14ac:dyDescent="0.3">
      <c r="A262" s="71">
        <v>472253</v>
      </c>
      <c r="B262" s="89">
        <v>-928.55</v>
      </c>
      <c r="C262" s="44">
        <v>41403</v>
      </c>
      <c r="D262" s="14">
        <f>+SUM(B251:B262)</f>
        <v>4080.4699999999993</v>
      </c>
    </row>
    <row r="263" spans="1:4" ht="21" x14ac:dyDescent="0.25">
      <c r="A263" s="71">
        <v>476245</v>
      </c>
      <c r="B263" s="89">
        <v>613.62</v>
      </c>
      <c r="C263" s="44">
        <v>41431</v>
      </c>
    </row>
    <row r="264" spans="1:4" ht="21" x14ac:dyDescent="0.25">
      <c r="A264" s="71">
        <v>476863</v>
      </c>
      <c r="B264" s="89">
        <v>381.19</v>
      </c>
      <c r="C264" s="44">
        <v>41436</v>
      </c>
    </row>
    <row r="265" spans="1:4" ht="21" x14ac:dyDescent="0.25">
      <c r="A265" s="71">
        <v>476869</v>
      </c>
      <c r="B265" s="89">
        <v>21.3</v>
      </c>
      <c r="C265" s="44">
        <v>41436</v>
      </c>
    </row>
    <row r="266" spans="1:4" ht="21" x14ac:dyDescent="0.25">
      <c r="A266" s="71">
        <v>477874</v>
      </c>
      <c r="B266" s="89">
        <v>4763.96</v>
      </c>
      <c r="C266" s="44">
        <v>41443</v>
      </c>
    </row>
    <row r="267" spans="1:4" ht="21" x14ac:dyDescent="0.25">
      <c r="A267" s="71">
        <v>478214</v>
      </c>
      <c r="B267" s="89">
        <v>327.60000000000002</v>
      </c>
      <c r="C267" s="44">
        <v>41445</v>
      </c>
    </row>
    <row r="268" spans="1:4" ht="21" x14ac:dyDescent="0.25">
      <c r="A268" s="71">
        <v>478829</v>
      </c>
      <c r="B268" s="89">
        <v>47.31</v>
      </c>
      <c r="C268" s="44">
        <v>41450</v>
      </c>
    </row>
    <row r="269" spans="1:4" ht="21" x14ac:dyDescent="0.25">
      <c r="A269" s="71">
        <v>478894</v>
      </c>
      <c r="B269" s="89">
        <v>158.33000000000001</v>
      </c>
      <c r="C269" s="44">
        <v>41451</v>
      </c>
    </row>
    <row r="270" spans="1:4" ht="21" x14ac:dyDescent="0.25">
      <c r="A270" s="71">
        <v>479164</v>
      </c>
      <c r="B270" s="89">
        <v>1544.17</v>
      </c>
      <c r="C270" s="44">
        <v>41452</v>
      </c>
      <c r="D270" s="91">
        <v>41426</v>
      </c>
    </row>
    <row r="271" spans="1:4" ht="21.75" thickBot="1" x14ac:dyDescent="0.3">
      <c r="A271" s="71">
        <v>479184</v>
      </c>
      <c r="B271" s="89">
        <v>11.48</v>
      </c>
      <c r="C271" s="44">
        <v>41453</v>
      </c>
      <c r="D271" s="14">
        <f>+SUM(B263:B271)</f>
        <v>7868.96</v>
      </c>
    </row>
    <row r="272" spans="1:4" ht="21" x14ac:dyDescent="0.25">
      <c r="A272" s="71">
        <v>479951</v>
      </c>
      <c r="B272" s="89">
        <v>46.66</v>
      </c>
      <c r="C272" s="44">
        <v>41459</v>
      </c>
    </row>
    <row r="273" spans="1:8" ht="21" x14ac:dyDescent="0.25">
      <c r="A273" s="71">
        <v>480502</v>
      </c>
      <c r="B273" s="89">
        <v>44.57</v>
      </c>
      <c r="C273" s="44">
        <v>41464</v>
      </c>
    </row>
    <row r="274" spans="1:8" ht="21" x14ac:dyDescent="0.25">
      <c r="A274" s="71">
        <v>480503</v>
      </c>
      <c r="B274" s="89">
        <v>44.88</v>
      </c>
      <c r="C274" s="44">
        <v>41464</v>
      </c>
    </row>
    <row r="275" spans="1:8" ht="21" x14ac:dyDescent="0.25">
      <c r="A275" s="71">
        <v>480504</v>
      </c>
      <c r="B275" s="89">
        <v>320.25</v>
      </c>
      <c r="C275" s="44">
        <v>41464</v>
      </c>
    </row>
    <row r="276" spans="1:8" ht="21" x14ac:dyDescent="0.25">
      <c r="A276" s="71">
        <v>480505</v>
      </c>
      <c r="B276" s="89">
        <v>699.24</v>
      </c>
      <c r="C276" s="44">
        <v>41464</v>
      </c>
    </row>
    <row r="277" spans="1:8" ht="21" x14ac:dyDescent="0.25">
      <c r="A277" s="71">
        <v>480809</v>
      </c>
      <c r="B277" s="89">
        <v>163.72999999999999</v>
      </c>
      <c r="C277" s="44">
        <v>41466</v>
      </c>
    </row>
    <row r="278" spans="1:8" ht="21" x14ac:dyDescent="0.25">
      <c r="A278" s="71">
        <v>480813</v>
      </c>
      <c r="B278" s="89">
        <v>337.63</v>
      </c>
      <c r="C278" s="44">
        <v>41466</v>
      </c>
    </row>
    <row r="279" spans="1:8" ht="21" x14ac:dyDescent="0.25">
      <c r="A279" s="71">
        <v>480816</v>
      </c>
      <c r="B279" s="89">
        <v>105.67</v>
      </c>
      <c r="C279" s="44">
        <v>41466</v>
      </c>
    </row>
    <row r="280" spans="1:8" ht="21" x14ac:dyDescent="0.25">
      <c r="A280" s="71">
        <v>480820</v>
      </c>
      <c r="B280" s="89">
        <v>1928.42</v>
      </c>
      <c r="C280" s="44">
        <v>41466</v>
      </c>
      <c r="D280" s="91">
        <v>41456</v>
      </c>
    </row>
    <row r="281" spans="1:8" ht="21.75" thickBot="1" x14ac:dyDescent="0.3">
      <c r="A281" s="71">
        <v>480823</v>
      </c>
      <c r="B281" s="89">
        <v>399.6</v>
      </c>
      <c r="C281" s="44">
        <v>41466</v>
      </c>
      <c r="D281" s="14">
        <f>+SUM(B272:B286)</f>
        <v>6909.45</v>
      </c>
    </row>
    <row r="282" spans="1:8" ht="21" x14ac:dyDescent="0.25">
      <c r="A282" s="71">
        <v>481415</v>
      </c>
      <c r="B282" s="89">
        <v>496.58</v>
      </c>
      <c r="C282" s="44">
        <v>41471</v>
      </c>
    </row>
    <row r="283" spans="1:8" ht="21" x14ac:dyDescent="0.25">
      <c r="A283" s="71">
        <v>481446</v>
      </c>
      <c r="B283" s="89">
        <v>751.91</v>
      </c>
      <c r="C283" s="44">
        <v>41471</v>
      </c>
      <c r="D283" s="142"/>
    </row>
    <row r="284" spans="1:8" ht="21.75" thickBot="1" x14ac:dyDescent="0.3">
      <c r="A284" s="71">
        <v>481851</v>
      </c>
      <c r="B284" s="89">
        <v>41.89</v>
      </c>
      <c r="C284" s="44">
        <v>41474</v>
      </c>
      <c r="D284" s="142"/>
      <c r="F284" s="132"/>
      <c r="G284" s="108" t="s">
        <v>48</v>
      </c>
      <c r="H284" s="94" t="s">
        <v>46</v>
      </c>
    </row>
    <row r="285" spans="1:8" ht="21" x14ac:dyDescent="0.35">
      <c r="A285" s="71">
        <v>482342</v>
      </c>
      <c r="B285" s="89">
        <v>1164.06</v>
      </c>
      <c r="C285" s="44">
        <v>41478</v>
      </c>
      <c r="D285" s="133"/>
      <c r="E285" s="38" t="s">
        <v>41</v>
      </c>
      <c r="F285" s="129"/>
      <c r="G285" s="109" t="s">
        <v>49</v>
      </c>
      <c r="H285" s="95" t="s">
        <v>45</v>
      </c>
    </row>
    <row r="286" spans="1:8" ht="21.75" thickBot="1" x14ac:dyDescent="0.35">
      <c r="A286" s="71">
        <v>482798</v>
      </c>
      <c r="B286" s="90">
        <v>364.36</v>
      </c>
      <c r="C286" s="44">
        <v>41480</v>
      </c>
      <c r="D286" s="134"/>
      <c r="E286" s="14">
        <f>+SUM(B250:B286)</f>
        <v>16650.089999999997</v>
      </c>
      <c r="F286" s="135"/>
      <c r="G286" s="111" t="s">
        <v>50</v>
      </c>
      <c r="H286" s="96">
        <f>D284*0.04</f>
        <v>0</v>
      </c>
    </row>
    <row r="287" spans="1:8" ht="21" x14ac:dyDescent="0.25">
      <c r="A287" s="71">
        <v>483886</v>
      </c>
      <c r="B287" s="78">
        <v>-754.01</v>
      </c>
      <c r="C287" s="44">
        <v>41488</v>
      </c>
    </row>
    <row r="288" spans="1:8" ht="21" x14ac:dyDescent="0.25">
      <c r="A288" s="71">
        <v>483797</v>
      </c>
      <c r="B288" s="92">
        <v>348.12</v>
      </c>
      <c r="C288" s="44">
        <v>41487</v>
      </c>
    </row>
    <row r="289" spans="1:4" ht="21" x14ac:dyDescent="0.25">
      <c r="A289" s="71">
        <v>484660</v>
      </c>
      <c r="B289" s="89">
        <v>364.36</v>
      </c>
      <c r="C289" s="44">
        <v>41494</v>
      </c>
    </row>
    <row r="290" spans="1:4" ht="21" x14ac:dyDescent="0.25">
      <c r="A290" s="71">
        <v>485324</v>
      </c>
      <c r="B290" s="89">
        <v>381.19</v>
      </c>
      <c r="C290" s="44">
        <v>41499</v>
      </c>
    </row>
    <row r="291" spans="1:4" ht="21" x14ac:dyDescent="0.25">
      <c r="A291" s="71">
        <v>486189</v>
      </c>
      <c r="B291" s="89">
        <v>3069.79</v>
      </c>
      <c r="C291" s="44">
        <v>41506</v>
      </c>
    </row>
    <row r="292" spans="1:4" ht="21" x14ac:dyDescent="0.25">
      <c r="A292" s="71">
        <v>486511</v>
      </c>
      <c r="B292" s="89">
        <v>13.99</v>
      </c>
      <c r="C292" s="44">
        <v>41508</v>
      </c>
    </row>
    <row r="293" spans="1:4" ht="21" x14ac:dyDescent="0.25">
      <c r="A293" s="71">
        <v>487151</v>
      </c>
      <c r="B293" s="89">
        <v>1277.9100000000001</v>
      </c>
      <c r="C293" s="44">
        <v>41513</v>
      </c>
    </row>
    <row r="294" spans="1:4" ht="21" x14ac:dyDescent="0.25">
      <c r="A294" s="71">
        <v>487318</v>
      </c>
      <c r="B294" s="89">
        <v>16226.89</v>
      </c>
      <c r="C294" s="44">
        <v>41514</v>
      </c>
    </row>
    <row r="295" spans="1:4" ht="21" x14ac:dyDescent="0.25">
      <c r="A295" s="71">
        <v>487524</v>
      </c>
      <c r="B295" s="89">
        <v>1138.74</v>
      </c>
      <c r="C295" s="44">
        <v>41516</v>
      </c>
      <c r="D295" s="91">
        <v>41487</v>
      </c>
    </row>
    <row r="296" spans="1:4" ht="21.75" thickBot="1" x14ac:dyDescent="0.3">
      <c r="A296" s="71">
        <v>485639</v>
      </c>
      <c r="B296" s="89">
        <v>-44.57</v>
      </c>
      <c r="C296" s="44">
        <v>41501</v>
      </c>
      <c r="D296" s="14">
        <f>+SUM(B288:B296)</f>
        <v>22776.420000000002</v>
      </c>
    </row>
    <row r="297" spans="1:4" ht="21" x14ac:dyDescent="0.25">
      <c r="A297" s="71">
        <v>339</v>
      </c>
      <c r="B297" s="89">
        <v>1696.6</v>
      </c>
      <c r="C297" s="44">
        <v>41522</v>
      </c>
    </row>
    <row r="298" spans="1:4" ht="21" x14ac:dyDescent="0.25">
      <c r="A298" s="71">
        <v>374</v>
      </c>
      <c r="B298" s="89">
        <v>109.8</v>
      </c>
      <c r="C298" s="44">
        <v>41527</v>
      </c>
    </row>
    <row r="299" spans="1:4" ht="21" x14ac:dyDescent="0.25">
      <c r="A299" s="71">
        <v>435</v>
      </c>
      <c r="B299" s="89">
        <v>2048.66</v>
      </c>
      <c r="C299" s="44">
        <v>41529</v>
      </c>
    </row>
    <row r="300" spans="1:4" ht="21" x14ac:dyDescent="0.25">
      <c r="A300" s="71">
        <v>437</v>
      </c>
      <c r="B300" s="89">
        <v>613.62</v>
      </c>
      <c r="C300" s="44">
        <v>41529</v>
      </c>
    </row>
    <row r="301" spans="1:4" ht="21" x14ac:dyDescent="0.25">
      <c r="A301" s="71">
        <v>578</v>
      </c>
      <c r="B301" s="89">
        <v>7673.61</v>
      </c>
      <c r="C301" s="44">
        <v>41537</v>
      </c>
    </row>
    <row r="302" spans="1:4" ht="21" x14ac:dyDescent="0.25">
      <c r="A302" s="71">
        <v>621</v>
      </c>
      <c r="B302" s="89">
        <v>42.47</v>
      </c>
      <c r="C302" s="44">
        <v>41541</v>
      </c>
      <c r="D302" s="104">
        <v>41518</v>
      </c>
    </row>
    <row r="303" spans="1:4" ht="21.75" thickBot="1" x14ac:dyDescent="0.3">
      <c r="A303" s="71">
        <v>487929</v>
      </c>
      <c r="B303" s="89">
        <v>88.5</v>
      </c>
      <c r="C303" s="44">
        <v>41520</v>
      </c>
      <c r="D303" s="14">
        <f>+SUM(B297:B303)</f>
        <v>12273.259999999998</v>
      </c>
    </row>
    <row r="304" spans="1:4" ht="21" x14ac:dyDescent="0.25">
      <c r="A304" s="71">
        <v>723</v>
      </c>
      <c r="B304" s="89">
        <v>846.2</v>
      </c>
      <c r="C304" s="44">
        <v>41549</v>
      </c>
    </row>
    <row r="305" spans="1:4" ht="21" x14ac:dyDescent="0.25">
      <c r="A305" s="71">
        <v>815</v>
      </c>
      <c r="B305" s="89">
        <v>2412.59</v>
      </c>
      <c r="C305" s="44">
        <v>41555</v>
      </c>
    </row>
    <row r="306" spans="1:4" ht="21" x14ac:dyDescent="0.25">
      <c r="A306" s="71">
        <v>818</v>
      </c>
      <c r="B306" s="89">
        <v>3069.13</v>
      </c>
      <c r="C306" s="44">
        <v>41555</v>
      </c>
    </row>
    <row r="307" spans="1:4" ht="21" x14ac:dyDescent="0.25">
      <c r="A307" s="71">
        <v>819</v>
      </c>
      <c r="B307" s="89">
        <v>204.4</v>
      </c>
      <c r="C307" s="44">
        <v>41555</v>
      </c>
    </row>
    <row r="308" spans="1:4" ht="21" x14ac:dyDescent="0.25">
      <c r="A308" s="71">
        <v>870</v>
      </c>
      <c r="B308" s="89">
        <v>81.52</v>
      </c>
      <c r="C308" s="44">
        <v>41557</v>
      </c>
    </row>
    <row r="309" spans="1:4" ht="21" x14ac:dyDescent="0.25">
      <c r="A309" s="71">
        <v>922</v>
      </c>
      <c r="B309" s="89">
        <v>398.4</v>
      </c>
      <c r="C309" s="44">
        <v>41562</v>
      </c>
    </row>
    <row r="310" spans="1:4" ht="21" x14ac:dyDescent="0.25">
      <c r="A310" s="71">
        <v>923</v>
      </c>
      <c r="B310" s="89">
        <v>396.22</v>
      </c>
      <c r="C310" s="44">
        <v>41562</v>
      </c>
    </row>
    <row r="311" spans="1:4" ht="21" x14ac:dyDescent="0.25">
      <c r="A311" s="71">
        <v>1038</v>
      </c>
      <c r="B311" s="89">
        <v>1268.0999999999999</v>
      </c>
      <c r="C311" s="44">
        <v>41569</v>
      </c>
    </row>
    <row r="312" spans="1:4" ht="21" x14ac:dyDescent="0.25">
      <c r="A312" s="71">
        <v>1150</v>
      </c>
      <c r="B312" s="89">
        <v>306.25</v>
      </c>
      <c r="C312" s="44">
        <v>41576</v>
      </c>
    </row>
    <row r="313" spans="1:4" ht="21" x14ac:dyDescent="0.25">
      <c r="A313" s="71">
        <v>1152</v>
      </c>
      <c r="B313" s="89">
        <v>939.8</v>
      </c>
      <c r="C313" s="44">
        <v>41576</v>
      </c>
    </row>
    <row r="314" spans="1:4" ht="21" x14ac:dyDescent="0.25">
      <c r="A314" s="71">
        <v>1153</v>
      </c>
      <c r="B314" s="89">
        <v>813.76</v>
      </c>
      <c r="C314" s="44">
        <v>41576</v>
      </c>
    </row>
    <row r="315" spans="1:4" ht="21" x14ac:dyDescent="0.25">
      <c r="A315" s="71">
        <v>1154</v>
      </c>
      <c r="B315" s="89">
        <v>955.26</v>
      </c>
      <c r="C315" s="44">
        <v>41576</v>
      </c>
    </row>
    <row r="316" spans="1:4" ht="21" x14ac:dyDescent="0.25">
      <c r="A316" s="71">
        <v>1202</v>
      </c>
      <c r="B316" s="89">
        <v>658.88</v>
      </c>
      <c r="C316" s="44">
        <v>41578</v>
      </c>
      <c r="D316" s="91">
        <v>41548</v>
      </c>
    </row>
    <row r="317" spans="1:4" ht="21.75" thickBot="1" x14ac:dyDescent="0.3">
      <c r="A317" s="71">
        <v>1210</v>
      </c>
      <c r="B317" s="89">
        <v>278.35000000000002</v>
      </c>
      <c r="C317" s="44">
        <v>41578</v>
      </c>
      <c r="D317" s="14">
        <f>+SUM(B304:B317)</f>
        <v>12628.859999999999</v>
      </c>
    </row>
    <row r="318" spans="1:4" ht="21" x14ac:dyDescent="0.25">
      <c r="A318" s="71">
        <v>1271</v>
      </c>
      <c r="B318" s="89">
        <v>189.34</v>
      </c>
      <c r="C318" s="44">
        <v>41583</v>
      </c>
    </row>
    <row r="319" spans="1:4" ht="21" x14ac:dyDescent="0.25">
      <c r="A319" s="71">
        <v>1272</v>
      </c>
      <c r="B319" s="89">
        <v>1589.8</v>
      </c>
      <c r="C319" s="44">
        <v>41583</v>
      </c>
    </row>
    <row r="320" spans="1:4" ht="21" x14ac:dyDescent="0.25">
      <c r="A320" s="71">
        <v>1402</v>
      </c>
      <c r="B320" s="89">
        <v>269.75</v>
      </c>
      <c r="C320" s="44">
        <v>41590</v>
      </c>
    </row>
    <row r="321" spans="1:4" ht="21" x14ac:dyDescent="0.25">
      <c r="A321" s="71">
        <v>1469</v>
      </c>
      <c r="B321" s="89">
        <v>295.99</v>
      </c>
      <c r="C321" s="44">
        <v>41592</v>
      </c>
    </row>
    <row r="322" spans="1:4" ht="21" x14ac:dyDescent="0.25">
      <c r="A322" s="71">
        <v>1473</v>
      </c>
      <c r="B322" s="89">
        <v>566.86</v>
      </c>
      <c r="C322" s="44">
        <v>41592</v>
      </c>
    </row>
    <row r="323" spans="1:4" ht="21" x14ac:dyDescent="0.25">
      <c r="A323" s="71">
        <v>1503</v>
      </c>
      <c r="B323" s="89">
        <v>72.599999999999994</v>
      </c>
      <c r="C323" s="44">
        <v>41596</v>
      </c>
    </row>
    <row r="324" spans="1:4" ht="21" x14ac:dyDescent="0.25">
      <c r="A324" s="71">
        <v>1558</v>
      </c>
      <c r="B324" s="89">
        <v>536.78</v>
      </c>
      <c r="C324" s="44">
        <v>41597</v>
      </c>
    </row>
    <row r="325" spans="1:4" ht="21" x14ac:dyDescent="0.25">
      <c r="A325" s="71">
        <v>1559</v>
      </c>
      <c r="B325" s="89">
        <v>7498.98</v>
      </c>
      <c r="C325" s="44">
        <v>41597</v>
      </c>
    </row>
    <row r="326" spans="1:4" ht="21" x14ac:dyDescent="0.25">
      <c r="A326" s="71">
        <v>1636</v>
      </c>
      <c r="B326" s="89">
        <v>40.770000000000003</v>
      </c>
      <c r="C326" s="44">
        <v>41599</v>
      </c>
    </row>
    <row r="327" spans="1:4" ht="21" x14ac:dyDescent="0.25">
      <c r="A327" s="71">
        <v>1637</v>
      </c>
      <c r="B327" s="89">
        <v>165.98</v>
      </c>
      <c r="C327" s="44">
        <v>41599</v>
      </c>
    </row>
    <row r="328" spans="1:4" ht="21" x14ac:dyDescent="0.25">
      <c r="A328" s="71">
        <v>1639</v>
      </c>
      <c r="B328" s="89">
        <v>1171.23</v>
      </c>
      <c r="C328" s="44">
        <v>41599</v>
      </c>
    </row>
    <row r="329" spans="1:4" ht="21" x14ac:dyDescent="0.25">
      <c r="A329" s="71">
        <v>1641</v>
      </c>
      <c r="B329" s="89">
        <v>1018.85</v>
      </c>
      <c r="C329" s="44">
        <v>41599</v>
      </c>
    </row>
    <row r="330" spans="1:4" ht="21" x14ac:dyDescent="0.25">
      <c r="A330" s="71">
        <v>1725</v>
      </c>
      <c r="B330" s="89">
        <v>406.19</v>
      </c>
      <c r="C330" s="44">
        <v>41604</v>
      </c>
    </row>
    <row r="331" spans="1:4" ht="21" x14ac:dyDescent="0.25">
      <c r="A331" s="71">
        <v>1769</v>
      </c>
      <c r="B331" s="89">
        <v>763.73</v>
      </c>
      <c r="C331" s="44">
        <v>41606</v>
      </c>
      <c r="D331" s="91">
        <v>41579</v>
      </c>
    </row>
    <row r="332" spans="1:4" ht="21.75" thickBot="1" x14ac:dyDescent="0.3">
      <c r="A332" s="71">
        <v>1502</v>
      </c>
      <c r="B332" s="89">
        <v>-121</v>
      </c>
      <c r="C332" s="44">
        <v>41596</v>
      </c>
      <c r="D332" s="14">
        <f>+SUM(B318:B332)</f>
        <v>14465.849999999999</v>
      </c>
    </row>
    <row r="333" spans="1:4" ht="21" x14ac:dyDescent="0.25">
      <c r="A333" s="71">
        <v>1851</v>
      </c>
      <c r="B333" s="89">
        <v>10361.76</v>
      </c>
      <c r="C333" s="44">
        <v>41611</v>
      </c>
    </row>
    <row r="334" spans="1:4" ht="21" x14ac:dyDescent="0.25">
      <c r="A334" s="71">
        <v>1852</v>
      </c>
      <c r="B334" s="89">
        <v>659.54</v>
      </c>
      <c r="C334" s="44">
        <v>41611</v>
      </c>
    </row>
    <row r="335" spans="1:4" ht="21" x14ac:dyDescent="0.25">
      <c r="A335" s="71">
        <v>1854</v>
      </c>
      <c r="B335" s="89">
        <v>245.59</v>
      </c>
      <c r="C335" s="44">
        <v>41611</v>
      </c>
    </row>
    <row r="336" spans="1:4" ht="21" x14ac:dyDescent="0.25">
      <c r="A336" s="71">
        <v>1904</v>
      </c>
      <c r="B336" s="89">
        <v>393.12</v>
      </c>
      <c r="C336" s="44">
        <v>41613</v>
      </c>
    </row>
    <row r="337" spans="1:7" ht="21" x14ac:dyDescent="0.25">
      <c r="A337" s="71">
        <v>1905</v>
      </c>
      <c r="B337" s="89">
        <v>346.63</v>
      </c>
      <c r="C337" s="44">
        <v>41613</v>
      </c>
    </row>
    <row r="338" spans="1:7" ht="21" x14ac:dyDescent="0.25">
      <c r="A338" s="71">
        <v>1946</v>
      </c>
      <c r="B338" s="89">
        <v>1126.3699999999999</v>
      </c>
      <c r="C338" s="44">
        <v>41618</v>
      </c>
    </row>
    <row r="339" spans="1:7" ht="21" x14ac:dyDescent="0.25">
      <c r="A339" s="71">
        <v>1948</v>
      </c>
      <c r="B339" s="89">
        <v>716.01</v>
      </c>
      <c r="C339" s="44">
        <v>41618</v>
      </c>
    </row>
    <row r="340" spans="1:7" ht="21" x14ac:dyDescent="0.25">
      <c r="A340" s="71">
        <v>1953</v>
      </c>
      <c r="B340" s="89">
        <v>214.8</v>
      </c>
      <c r="C340" s="44">
        <v>41618</v>
      </c>
    </row>
    <row r="341" spans="1:7" ht="21" x14ac:dyDescent="0.25">
      <c r="A341" s="71">
        <v>2032</v>
      </c>
      <c r="B341" s="89">
        <v>242.75</v>
      </c>
      <c r="C341" s="44">
        <v>41620</v>
      </c>
    </row>
    <row r="342" spans="1:7" ht="21" x14ac:dyDescent="0.25">
      <c r="A342" s="71">
        <v>2098</v>
      </c>
      <c r="B342" s="89">
        <v>717.6</v>
      </c>
      <c r="C342" s="44">
        <v>41625</v>
      </c>
    </row>
    <row r="343" spans="1:7" ht="21.75" thickBot="1" x14ac:dyDescent="0.3">
      <c r="A343" s="71">
        <v>2111</v>
      </c>
      <c r="B343" s="89">
        <v>195.32</v>
      </c>
      <c r="C343" s="44">
        <v>41626</v>
      </c>
    </row>
    <row r="344" spans="1:7" ht="21" x14ac:dyDescent="0.25">
      <c r="A344" s="71">
        <v>2167</v>
      </c>
      <c r="B344" s="89">
        <v>296.39999999999998</v>
      </c>
      <c r="C344" s="44">
        <v>41628</v>
      </c>
      <c r="D344" s="91">
        <v>41609</v>
      </c>
      <c r="E344" s="140" t="s">
        <v>56</v>
      </c>
      <c r="G344" s="143">
        <f>G345+B287+B250+B19</f>
        <v>167577.15000000005</v>
      </c>
    </row>
    <row r="345" spans="1:7" ht="21.75" thickBot="1" x14ac:dyDescent="0.3">
      <c r="A345" s="71">
        <v>2173</v>
      </c>
      <c r="B345" s="89">
        <v>481.01</v>
      </c>
      <c r="C345" s="44">
        <v>41628</v>
      </c>
      <c r="D345" s="101">
        <f>+SUM(B333:B345)</f>
        <v>15996.899999999998</v>
      </c>
      <c r="E345" s="103">
        <f>D345+D332+D317+D303++D296+D281+D271+D262+D244+D229+D211+D189</f>
        <v>166337.35</v>
      </c>
      <c r="F345" s="107"/>
      <c r="G345" s="139">
        <f>SUM(B174:B345)</f>
        <v>161791.48000000007</v>
      </c>
    </row>
    <row r="346" spans="1:7" ht="21" x14ac:dyDescent="0.25">
      <c r="A346" s="71">
        <v>2266</v>
      </c>
      <c r="B346" s="89">
        <v>4604.6899999999996</v>
      </c>
      <c r="C346" s="44">
        <v>41641</v>
      </c>
    </row>
    <row r="347" spans="1:7" ht="21" x14ac:dyDescent="0.25">
      <c r="A347" s="71">
        <v>2270</v>
      </c>
      <c r="B347" s="89">
        <v>684</v>
      </c>
      <c r="C347" s="44">
        <v>41641</v>
      </c>
    </row>
    <row r="348" spans="1:7" ht="21" x14ac:dyDescent="0.25">
      <c r="A348" s="71">
        <v>2326</v>
      </c>
      <c r="B348" s="89">
        <v>12</v>
      </c>
      <c r="C348" s="44">
        <v>41646</v>
      </c>
    </row>
    <row r="349" spans="1:7" ht="21" x14ac:dyDescent="0.25">
      <c r="A349" s="71">
        <v>2348</v>
      </c>
      <c r="B349" s="89">
        <v>118.02</v>
      </c>
      <c r="C349" s="44">
        <v>41646</v>
      </c>
    </row>
    <row r="350" spans="1:7" ht="21" x14ac:dyDescent="0.25">
      <c r="A350" s="71">
        <v>2404</v>
      </c>
      <c r="B350" s="89">
        <v>278.89</v>
      </c>
      <c r="C350" s="44">
        <v>41648</v>
      </c>
    </row>
    <row r="351" spans="1:7" ht="21" x14ac:dyDescent="0.25">
      <c r="A351" s="71">
        <v>2405</v>
      </c>
      <c r="B351" s="89">
        <v>1048.8599999999999</v>
      </c>
      <c r="C351" s="44">
        <v>41648</v>
      </c>
    </row>
    <row r="352" spans="1:7" ht="21" x14ac:dyDescent="0.25">
      <c r="A352" s="71">
        <v>2464</v>
      </c>
      <c r="B352" s="89">
        <v>8.9</v>
      </c>
      <c r="C352" s="44">
        <v>41643</v>
      </c>
    </row>
    <row r="353" spans="1:8" ht="21" x14ac:dyDescent="0.25">
      <c r="A353" s="71">
        <v>2533</v>
      </c>
      <c r="B353" s="89">
        <v>286.98</v>
      </c>
      <c r="C353" s="44">
        <v>41646</v>
      </c>
    </row>
    <row r="354" spans="1:8" ht="21" x14ac:dyDescent="0.25">
      <c r="A354" s="71">
        <v>2596</v>
      </c>
      <c r="B354" s="89">
        <v>10.72</v>
      </c>
      <c r="C354" s="44">
        <v>41660</v>
      </c>
    </row>
    <row r="355" spans="1:8" ht="21" x14ac:dyDescent="0.25">
      <c r="A355" s="71">
        <v>2652</v>
      </c>
      <c r="B355" s="89">
        <v>93.06</v>
      </c>
      <c r="C355" s="44">
        <v>41662</v>
      </c>
    </row>
    <row r="356" spans="1:8" ht="21" x14ac:dyDescent="0.25">
      <c r="A356" s="71">
        <v>2653</v>
      </c>
      <c r="B356" s="89">
        <v>496.58</v>
      </c>
      <c r="C356" s="44">
        <v>41662</v>
      </c>
    </row>
    <row r="357" spans="1:8" ht="21" x14ac:dyDescent="0.25">
      <c r="A357" s="71">
        <v>2654</v>
      </c>
      <c r="B357" s="89">
        <v>402.63</v>
      </c>
      <c r="C357" s="44">
        <v>41662</v>
      </c>
      <c r="D357" s="91">
        <v>41640</v>
      </c>
    </row>
    <row r="358" spans="1:8" ht="21.75" thickBot="1" x14ac:dyDescent="0.3">
      <c r="A358" s="71">
        <v>2656</v>
      </c>
      <c r="B358" s="89">
        <v>386.73</v>
      </c>
      <c r="C358" s="44">
        <v>41662</v>
      </c>
      <c r="D358" s="14">
        <f>+SUM(B346:B363)</f>
        <v>10653.970000000001</v>
      </c>
    </row>
    <row r="359" spans="1:8" ht="21.75" thickBot="1" x14ac:dyDescent="0.3">
      <c r="A359" s="71">
        <v>2751</v>
      </c>
      <c r="B359" s="89">
        <v>278.35000000000002</v>
      </c>
      <c r="C359" s="44">
        <v>41667</v>
      </c>
    </row>
    <row r="360" spans="1:8" ht="21" x14ac:dyDescent="0.25">
      <c r="A360" s="71">
        <v>2752</v>
      </c>
      <c r="B360" s="89">
        <v>118.21</v>
      </c>
      <c r="C360" s="44">
        <v>41667</v>
      </c>
      <c r="D360" s="38" t="s">
        <v>44</v>
      </c>
      <c r="E360" t="s">
        <v>43</v>
      </c>
      <c r="F360" s="73"/>
    </row>
    <row r="361" spans="1:8" ht="21.75" thickBot="1" x14ac:dyDescent="0.3">
      <c r="A361" s="71">
        <v>2753</v>
      </c>
      <c r="B361" s="89">
        <v>15.95</v>
      </c>
      <c r="C361" s="44">
        <v>41667</v>
      </c>
      <c r="D361" s="14">
        <f>+SUM(B288:B363)</f>
        <v>88795.26</v>
      </c>
      <c r="E361" s="75">
        <v>41397</v>
      </c>
      <c r="F361" s="16"/>
      <c r="G361" s="108" t="s">
        <v>48</v>
      </c>
      <c r="H361" s="94" t="s">
        <v>46</v>
      </c>
    </row>
    <row r="362" spans="1:8" ht="21" x14ac:dyDescent="0.35">
      <c r="A362" s="71">
        <v>2766</v>
      </c>
      <c r="B362" s="89">
        <v>536.78</v>
      </c>
      <c r="C362" s="44">
        <v>41667</v>
      </c>
      <c r="D362" s="39" t="s">
        <v>6</v>
      </c>
      <c r="E362" s="113">
        <v>4415.71</v>
      </c>
      <c r="F362" s="113">
        <f>SUM(D363-E362)</f>
        <v>24.052999999999884</v>
      </c>
      <c r="G362" s="109" t="s">
        <v>49</v>
      </c>
      <c r="H362" s="95" t="s">
        <v>45</v>
      </c>
    </row>
    <row r="363" spans="1:8" ht="21.75" thickBot="1" x14ac:dyDescent="0.35">
      <c r="A363" s="76">
        <v>2767</v>
      </c>
      <c r="B363" s="90">
        <v>1272.6199999999999</v>
      </c>
      <c r="C363" s="74">
        <v>41667</v>
      </c>
      <c r="D363" s="20">
        <f>D361*0.05</f>
        <v>4439.7629999999999</v>
      </c>
      <c r="E363" s="28" t="s">
        <v>38</v>
      </c>
      <c r="F363" s="72" t="s">
        <v>31</v>
      </c>
      <c r="G363" s="111">
        <v>24.05</v>
      </c>
      <c r="H363" s="96">
        <f>D361*0.04</f>
        <v>3551.8103999999998</v>
      </c>
    </row>
    <row r="364" spans="1:8" ht="21" x14ac:dyDescent="0.25">
      <c r="A364" s="71">
        <v>2840</v>
      </c>
      <c r="B364" s="78">
        <v>-4415.71</v>
      </c>
      <c r="C364" s="44">
        <v>41673</v>
      </c>
      <c r="G364" s="176">
        <f>G29+G138+G194+G249+G363</f>
        <v>1451.87</v>
      </c>
    </row>
    <row r="365" spans="1:8" ht="21" x14ac:dyDescent="0.25">
      <c r="A365" s="71"/>
      <c r="B365" s="68"/>
      <c r="C365" s="44"/>
      <c r="G365" s="177"/>
    </row>
    <row r="366" spans="1:8" ht="21" x14ac:dyDescent="0.25">
      <c r="A366" s="71"/>
      <c r="B366" s="68"/>
      <c r="C366" s="44"/>
    </row>
    <row r="367" spans="1:8" ht="21" x14ac:dyDescent="0.25">
      <c r="A367" s="71"/>
      <c r="B367" s="68"/>
      <c r="C367" s="44"/>
    </row>
    <row r="368" spans="1:8" ht="21" x14ac:dyDescent="0.25">
      <c r="A368" s="71"/>
      <c r="B368" s="68"/>
      <c r="C368" s="44"/>
    </row>
    <row r="369" spans="1:3" ht="21" x14ac:dyDescent="0.25">
      <c r="A369" s="71"/>
      <c r="B369" s="68"/>
      <c r="C369" s="44"/>
    </row>
    <row r="370" spans="1:3" ht="21" x14ac:dyDescent="0.25">
      <c r="A370" s="71"/>
      <c r="B370" s="68"/>
      <c r="C370" s="44"/>
    </row>
    <row r="371" spans="1:3" ht="21" x14ac:dyDescent="0.25">
      <c r="A371" s="71"/>
      <c r="B371" s="68"/>
      <c r="C371" s="44"/>
    </row>
    <row r="372" spans="1:3" ht="21" x14ac:dyDescent="0.25">
      <c r="A372" s="71"/>
      <c r="B372" s="68"/>
      <c r="C372" s="44"/>
    </row>
    <row r="373" spans="1:3" ht="21" x14ac:dyDescent="0.25">
      <c r="A373" s="71"/>
      <c r="B373" s="68"/>
      <c r="C373" s="44"/>
    </row>
    <row r="374" spans="1:3" ht="21" x14ac:dyDescent="0.25">
      <c r="A374" s="71"/>
      <c r="B374" s="68"/>
      <c r="C374" s="44"/>
    </row>
    <row r="375" spans="1:3" ht="21" x14ac:dyDescent="0.25">
      <c r="A375" s="71"/>
      <c r="B375" s="68"/>
      <c r="C375" s="44"/>
    </row>
    <row r="376" spans="1:3" ht="21" x14ac:dyDescent="0.25">
      <c r="A376" s="71"/>
      <c r="B376" s="68"/>
      <c r="C376" s="44"/>
    </row>
    <row r="377" spans="1:3" ht="21" x14ac:dyDescent="0.25">
      <c r="A377" s="71"/>
      <c r="B377" s="68"/>
      <c r="C377" s="44"/>
    </row>
    <row r="378" spans="1:3" ht="21" x14ac:dyDescent="0.25">
      <c r="A378" s="71"/>
      <c r="B378" s="68"/>
      <c r="C378" s="44"/>
    </row>
    <row r="379" spans="1:3" ht="21" x14ac:dyDescent="0.25">
      <c r="A379" s="71"/>
      <c r="B379" s="68"/>
      <c r="C379" s="44"/>
    </row>
    <row r="380" spans="1:3" ht="21" x14ac:dyDescent="0.25">
      <c r="A380" s="71"/>
      <c r="B380" s="68"/>
      <c r="C380" s="44"/>
    </row>
    <row r="381" spans="1:3" ht="21" x14ac:dyDescent="0.25">
      <c r="A381" s="71"/>
      <c r="B381" s="68"/>
      <c r="C381" s="44"/>
    </row>
    <row r="382" spans="1:3" ht="21" x14ac:dyDescent="0.25">
      <c r="A382" s="71"/>
      <c r="B382" s="68"/>
      <c r="C382" s="44"/>
    </row>
    <row r="383" spans="1:3" ht="21" x14ac:dyDescent="0.25">
      <c r="A383" s="71"/>
      <c r="B383" s="68"/>
      <c r="C383" s="44"/>
    </row>
    <row r="384" spans="1:3" ht="21" x14ac:dyDescent="0.25">
      <c r="A384" s="71"/>
      <c r="B384" s="68"/>
      <c r="C384" s="44"/>
    </row>
    <row r="385" spans="1:3" ht="21" x14ac:dyDescent="0.25">
      <c r="A385" s="71"/>
      <c r="B385" s="68"/>
      <c r="C385" s="44"/>
    </row>
    <row r="386" spans="1:3" ht="21" x14ac:dyDescent="0.25">
      <c r="A386" s="71"/>
      <c r="B386" s="68"/>
      <c r="C386" s="44"/>
    </row>
    <row r="387" spans="1:3" ht="21" x14ac:dyDescent="0.25">
      <c r="A387" s="71"/>
      <c r="B387" s="68"/>
      <c r="C387" s="44"/>
    </row>
    <row r="388" spans="1:3" ht="21" x14ac:dyDescent="0.25">
      <c r="A388" s="71"/>
      <c r="B388" s="68"/>
      <c r="C388" s="44"/>
    </row>
    <row r="389" spans="1:3" ht="21" x14ac:dyDescent="0.25">
      <c r="A389" s="71"/>
      <c r="B389" s="68"/>
      <c r="C389" s="44"/>
    </row>
    <row r="390" spans="1:3" ht="21" x14ac:dyDescent="0.25">
      <c r="A390" s="71"/>
      <c r="B390" s="68"/>
      <c r="C390" s="44"/>
    </row>
    <row r="391" spans="1:3" ht="21" x14ac:dyDescent="0.25">
      <c r="A391" s="71"/>
      <c r="B391" s="68"/>
      <c r="C391" s="44"/>
    </row>
    <row r="392" spans="1:3" ht="21" x14ac:dyDescent="0.25">
      <c r="A392" s="71"/>
      <c r="B392" s="68"/>
      <c r="C392" s="44"/>
    </row>
    <row r="393" spans="1:3" ht="21" x14ac:dyDescent="0.25">
      <c r="A393" s="71"/>
      <c r="B393" s="43">
        <v>21.3</v>
      </c>
      <c r="C393" s="44"/>
    </row>
    <row r="394" spans="1:3" ht="21" x14ac:dyDescent="0.25">
      <c r="A394" s="71"/>
      <c r="B394" s="43"/>
      <c r="C394" s="44"/>
    </row>
    <row r="395" spans="1:3" ht="21" x14ac:dyDescent="0.25">
      <c r="A395" s="42">
        <v>476869</v>
      </c>
      <c r="B395" s="43"/>
      <c r="C395" s="44"/>
    </row>
    <row r="396" spans="1:3" ht="21" x14ac:dyDescent="0.25">
      <c r="A396" s="42"/>
      <c r="B396" s="43"/>
      <c r="C396" s="44"/>
    </row>
    <row r="397" spans="1:3" ht="21" x14ac:dyDescent="0.25">
      <c r="A397" s="42"/>
      <c r="B397" s="43"/>
      <c r="C397" s="44"/>
    </row>
    <row r="398" spans="1:3" ht="21" x14ac:dyDescent="0.25">
      <c r="A398" s="42"/>
      <c r="B398" s="46"/>
      <c r="C398" s="44"/>
    </row>
    <row r="399" spans="1:3" x14ac:dyDescent="0.25">
      <c r="A399" s="45"/>
      <c r="B399" s="48"/>
      <c r="C399" s="77"/>
    </row>
    <row r="400" spans="1:3" x14ac:dyDescent="0.25">
      <c r="A400" s="48"/>
      <c r="C400" s="77"/>
    </row>
    <row r="401" spans="1:3" x14ac:dyDescent="0.25">
      <c r="C401" s="77"/>
    </row>
    <row r="402" spans="1:3" ht="21" x14ac:dyDescent="0.25">
      <c r="B402" s="52"/>
      <c r="C402" s="77"/>
    </row>
    <row r="403" spans="1:3" ht="21" x14ac:dyDescent="0.25">
      <c r="A403" s="51"/>
      <c r="B403" s="52"/>
      <c r="C403" s="77"/>
    </row>
    <row r="404" spans="1:3" ht="21" x14ac:dyDescent="0.25">
      <c r="A404" s="51"/>
      <c r="B404" s="52"/>
      <c r="C404" s="53"/>
    </row>
    <row r="405" spans="1:3" ht="21" x14ac:dyDescent="0.25">
      <c r="A405" s="51"/>
      <c r="B405" s="52"/>
      <c r="C405" s="53"/>
    </row>
    <row r="406" spans="1:3" ht="21" x14ac:dyDescent="0.25">
      <c r="A406" s="51"/>
      <c r="B406" s="52"/>
      <c r="C406" s="53"/>
    </row>
    <row r="407" spans="1:3" ht="21" x14ac:dyDescent="0.25">
      <c r="A407" s="51"/>
      <c r="B407" s="52"/>
      <c r="C407" s="53"/>
    </row>
    <row r="408" spans="1:3" ht="21" x14ac:dyDescent="0.25">
      <c r="A408" s="51"/>
      <c r="B408" s="52"/>
      <c r="C408" s="53"/>
    </row>
    <row r="409" spans="1:3" ht="21" x14ac:dyDescent="0.25">
      <c r="A409" s="51"/>
      <c r="B409" s="52"/>
      <c r="C409" s="53"/>
    </row>
    <row r="410" spans="1:3" ht="21" x14ac:dyDescent="0.25">
      <c r="A410" s="51"/>
      <c r="B410" s="52"/>
      <c r="C410" s="53"/>
    </row>
    <row r="411" spans="1:3" ht="21" x14ac:dyDescent="0.25">
      <c r="A411" s="51"/>
      <c r="B411" s="52"/>
      <c r="C411" s="53"/>
    </row>
    <row r="412" spans="1:3" ht="21" x14ac:dyDescent="0.25">
      <c r="A412" s="51"/>
      <c r="B412" s="52"/>
      <c r="C412" s="53"/>
    </row>
    <row r="413" spans="1:3" ht="21" x14ac:dyDescent="0.25">
      <c r="A413" s="51"/>
      <c r="B413" s="52"/>
      <c r="C413" s="53"/>
    </row>
    <row r="414" spans="1:3" ht="21" x14ac:dyDescent="0.25">
      <c r="A414" s="51"/>
      <c r="B414" s="52"/>
      <c r="C414" s="53"/>
    </row>
    <row r="415" spans="1:3" ht="21" x14ac:dyDescent="0.25">
      <c r="A415" s="51"/>
      <c r="B415" s="52"/>
      <c r="C415" s="53"/>
    </row>
    <row r="416" spans="1:3" ht="21" x14ac:dyDescent="0.25">
      <c r="A416" s="51"/>
      <c r="B416" s="52"/>
      <c r="C416" s="53"/>
    </row>
    <row r="417" spans="1:3" ht="21" x14ac:dyDescent="0.25">
      <c r="A417" s="51"/>
      <c r="B417" s="52"/>
      <c r="C417" s="53"/>
    </row>
    <row r="418" spans="1:3" ht="21" x14ac:dyDescent="0.25">
      <c r="A418" s="51"/>
      <c r="B418" s="52"/>
      <c r="C418" s="53"/>
    </row>
    <row r="419" spans="1:3" ht="21" x14ac:dyDescent="0.25">
      <c r="A419" s="51"/>
      <c r="B419" s="52"/>
      <c r="C419" s="53"/>
    </row>
    <row r="420" spans="1:3" ht="21" x14ac:dyDescent="0.25">
      <c r="A420" s="51"/>
      <c r="B420" s="52"/>
      <c r="C420" s="53"/>
    </row>
    <row r="421" spans="1:3" ht="21" x14ac:dyDescent="0.25">
      <c r="A421" s="51"/>
      <c r="B421" s="52"/>
      <c r="C421" s="53"/>
    </row>
    <row r="422" spans="1:3" ht="21" x14ac:dyDescent="0.25">
      <c r="A422" s="51"/>
      <c r="B422" s="52"/>
      <c r="C422" s="53"/>
    </row>
    <row r="423" spans="1:3" ht="21" x14ac:dyDescent="0.25">
      <c r="A423" s="51"/>
      <c r="B423" s="52"/>
      <c r="C423" s="53"/>
    </row>
    <row r="424" spans="1:3" ht="21" x14ac:dyDescent="0.25">
      <c r="A424" s="51"/>
      <c r="B424" s="52"/>
      <c r="C424" s="53"/>
    </row>
    <row r="425" spans="1:3" ht="21" x14ac:dyDescent="0.25">
      <c r="A425" s="51"/>
      <c r="B425" s="52"/>
      <c r="C425" s="53"/>
    </row>
    <row r="426" spans="1:3" ht="21" x14ac:dyDescent="0.25">
      <c r="A426" s="51"/>
      <c r="B426" s="52"/>
      <c r="C426" s="53"/>
    </row>
    <row r="427" spans="1:3" ht="21" x14ac:dyDescent="0.25">
      <c r="A427" s="51"/>
      <c r="B427" s="52"/>
      <c r="C427" s="53"/>
    </row>
    <row r="428" spans="1:3" ht="21" x14ac:dyDescent="0.25">
      <c r="A428" s="51"/>
      <c r="B428" s="52"/>
      <c r="C428" s="53"/>
    </row>
    <row r="429" spans="1:3" ht="21" x14ac:dyDescent="0.25">
      <c r="A429" s="51"/>
      <c r="B429" s="52"/>
      <c r="C429" s="53"/>
    </row>
    <row r="430" spans="1:3" ht="21" x14ac:dyDescent="0.25">
      <c r="A430" s="51"/>
      <c r="B430" s="52"/>
      <c r="C430" s="53"/>
    </row>
    <row r="431" spans="1:3" ht="21" x14ac:dyDescent="0.25">
      <c r="A431" s="51"/>
      <c r="B431" s="52"/>
      <c r="C431" s="53"/>
    </row>
    <row r="432" spans="1:3" ht="21" x14ac:dyDescent="0.25">
      <c r="A432" s="51"/>
      <c r="B432" s="52"/>
      <c r="C432" s="53"/>
    </row>
    <row r="433" spans="1:3" ht="21" x14ac:dyDescent="0.25">
      <c r="A433" s="51"/>
      <c r="B433" s="52"/>
      <c r="C433" s="53"/>
    </row>
    <row r="434" spans="1:3" ht="21" x14ac:dyDescent="0.25">
      <c r="A434" s="51"/>
      <c r="B434" s="52"/>
      <c r="C434" s="53"/>
    </row>
    <row r="435" spans="1:3" ht="21" x14ac:dyDescent="0.25">
      <c r="A435" s="51"/>
      <c r="B435" s="52"/>
      <c r="C435" s="53"/>
    </row>
    <row r="436" spans="1:3" ht="21" x14ac:dyDescent="0.25">
      <c r="A436" s="51"/>
      <c r="B436" s="52"/>
      <c r="C436" s="53"/>
    </row>
    <row r="437" spans="1:3" ht="21" x14ac:dyDescent="0.25">
      <c r="A437" s="51"/>
      <c r="B437" s="54"/>
      <c r="C437" s="53"/>
    </row>
    <row r="438" spans="1:3" ht="21" x14ac:dyDescent="0.25">
      <c r="A438" s="51"/>
      <c r="B438" s="56"/>
      <c r="C438" s="57"/>
    </row>
    <row r="439" spans="1:3" x14ac:dyDescent="0.25">
      <c r="A439" s="55"/>
      <c r="C439"/>
    </row>
    <row r="440" spans="1:3" x14ac:dyDescent="0.25">
      <c r="C440"/>
    </row>
    <row r="441" spans="1:3" x14ac:dyDescent="0.25">
      <c r="C441"/>
    </row>
    <row r="442" spans="1:3" x14ac:dyDescent="0.25">
      <c r="C442"/>
    </row>
  </sheetData>
  <mergeCells count="1">
    <mergeCell ref="G364:G365"/>
  </mergeCells>
  <printOptions horizontalCentered="1"/>
  <pageMargins left="0.15748031496062992" right="0.15748031496062992" top="0.15748031496062992" bottom="0.15748031496062992" header="0.31496062992125984" footer="0.31496062992125984"/>
  <pageSetup paperSize="5" scale="75" orientation="portrait" r:id="rId1"/>
  <rowBreaks count="7" manualBreakCount="7">
    <brk id="73" max="4" man="1"/>
    <brk id="138" max="4" man="1"/>
    <brk id="173" max="4" man="1"/>
    <brk id="229" max="4" man="1"/>
    <brk id="249" max="4" man="1"/>
    <brk id="286" max="4" man="1"/>
    <brk id="332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5"/>
  <sheetViews>
    <sheetView view="pageBreakPreview" topLeftCell="A349" zoomScale="60" zoomScaleNormal="60" workbookViewId="0">
      <selection activeCell="H400" sqref="H400"/>
    </sheetView>
  </sheetViews>
  <sheetFormatPr defaultRowHeight="21" x14ac:dyDescent="0.35"/>
  <cols>
    <col min="1" max="1" width="10.7109375" style="147" bestFit="1" customWidth="1"/>
    <col min="2" max="2" width="17.28515625" style="148" bestFit="1" customWidth="1"/>
    <col min="3" max="3" width="25.85546875" style="145" bestFit="1" customWidth="1"/>
    <col min="4" max="4" width="29.7109375" customWidth="1"/>
    <col min="5" max="5" width="25.28515625" customWidth="1"/>
    <col min="6" max="6" width="23.28515625" customWidth="1"/>
    <col min="7" max="7" width="26.42578125" customWidth="1"/>
    <col min="8" max="8" width="21.42578125" customWidth="1"/>
    <col min="9" max="9" width="6.5703125" customWidth="1"/>
    <col min="10" max="10" width="0.5703125" customWidth="1"/>
  </cols>
  <sheetData>
    <row r="1" spans="1:13" x14ac:dyDescent="0.35">
      <c r="A1" s="3" t="s">
        <v>1</v>
      </c>
      <c r="B1" s="146" t="s">
        <v>2</v>
      </c>
      <c r="C1" s="144" t="s">
        <v>3</v>
      </c>
    </row>
    <row r="2" spans="1:13" x14ac:dyDescent="0.25">
      <c r="A2" s="71">
        <v>2266</v>
      </c>
      <c r="B2" s="89">
        <v>4604.6899999999996</v>
      </c>
      <c r="C2" s="44">
        <v>41641</v>
      </c>
      <c r="G2" s="73"/>
    </row>
    <row r="3" spans="1:13" x14ac:dyDescent="0.25">
      <c r="A3" s="71">
        <v>2270</v>
      </c>
      <c r="B3" s="89">
        <v>684</v>
      </c>
      <c r="C3" s="44">
        <v>41641</v>
      </c>
      <c r="G3" s="73"/>
    </row>
    <row r="4" spans="1:13" x14ac:dyDescent="0.25">
      <c r="A4" s="71">
        <v>2326</v>
      </c>
      <c r="B4" s="89">
        <v>12</v>
      </c>
      <c r="C4" s="44">
        <v>41646</v>
      </c>
      <c r="G4" s="73"/>
    </row>
    <row r="5" spans="1:13" x14ac:dyDescent="0.25">
      <c r="A5" s="71">
        <v>2348</v>
      </c>
      <c r="B5" s="89">
        <v>118.02</v>
      </c>
      <c r="C5" s="44">
        <v>41646</v>
      </c>
      <c r="G5" s="73"/>
    </row>
    <row r="6" spans="1:13" x14ac:dyDescent="0.25">
      <c r="A6" s="71">
        <v>2404</v>
      </c>
      <c r="B6" s="89">
        <v>278.89</v>
      </c>
      <c r="C6" s="44">
        <v>41648</v>
      </c>
      <c r="G6" s="73"/>
    </row>
    <row r="7" spans="1:13" x14ac:dyDescent="0.25">
      <c r="A7" s="71">
        <v>2405</v>
      </c>
      <c r="B7" s="89">
        <v>1048.8599999999999</v>
      </c>
      <c r="C7" s="44">
        <v>41648</v>
      </c>
      <c r="G7" s="73"/>
    </row>
    <row r="8" spans="1:13" x14ac:dyDescent="0.25">
      <c r="A8" s="71">
        <v>2464</v>
      </c>
      <c r="B8" s="89">
        <v>8.9</v>
      </c>
      <c r="C8" s="44">
        <v>41643</v>
      </c>
      <c r="G8" s="73"/>
    </row>
    <row r="9" spans="1:13" x14ac:dyDescent="0.25">
      <c r="A9" s="71">
        <v>2533</v>
      </c>
      <c r="B9" s="89">
        <v>286.98</v>
      </c>
      <c r="C9" s="44">
        <v>41646</v>
      </c>
      <c r="G9" s="73"/>
    </row>
    <row r="10" spans="1:13" x14ac:dyDescent="0.25">
      <c r="A10" s="71">
        <v>2596</v>
      </c>
      <c r="B10" s="89">
        <v>10.72</v>
      </c>
      <c r="C10" s="44">
        <v>41660</v>
      </c>
      <c r="G10" s="73"/>
    </row>
    <row r="11" spans="1:13" x14ac:dyDescent="0.25">
      <c r="A11" s="71">
        <v>2652</v>
      </c>
      <c r="B11" s="89">
        <v>93.06</v>
      </c>
      <c r="C11" s="44">
        <v>41662</v>
      </c>
      <c r="G11" s="73"/>
    </row>
    <row r="12" spans="1:13" x14ac:dyDescent="0.25">
      <c r="A12" s="71">
        <v>2653</v>
      </c>
      <c r="B12" s="89">
        <v>496.58</v>
      </c>
      <c r="C12" s="44">
        <v>41662</v>
      </c>
      <c r="G12" s="73"/>
    </row>
    <row r="13" spans="1:13" x14ac:dyDescent="0.25">
      <c r="A13" s="71">
        <v>2654</v>
      </c>
      <c r="B13" s="89">
        <v>402.63</v>
      </c>
      <c r="C13" s="44">
        <v>41662</v>
      </c>
      <c r="D13" s="91">
        <v>41640</v>
      </c>
      <c r="G13" s="73"/>
    </row>
    <row r="14" spans="1:13" ht="21.75" thickBot="1" x14ac:dyDescent="0.3">
      <c r="A14" s="71">
        <v>2656</v>
      </c>
      <c r="B14" s="89">
        <v>386.73</v>
      </c>
      <c r="C14" s="44">
        <v>41662</v>
      </c>
      <c r="D14" s="14">
        <f>+SUM(B2:B19)</f>
        <v>10653.970000000001</v>
      </c>
      <c r="G14" s="73"/>
    </row>
    <row r="15" spans="1:13" ht="21.75" thickBot="1" x14ac:dyDescent="0.3">
      <c r="A15" s="71">
        <v>2751</v>
      </c>
      <c r="B15" s="89">
        <v>278.35000000000002</v>
      </c>
      <c r="C15" s="44">
        <v>41667</v>
      </c>
      <c r="G15" s="73"/>
    </row>
    <row r="16" spans="1:13" x14ac:dyDescent="0.25">
      <c r="A16" s="71">
        <v>2752</v>
      </c>
      <c r="B16" s="89">
        <v>118.21</v>
      </c>
      <c r="C16" s="44">
        <v>41667</v>
      </c>
      <c r="J16" s="38" t="s">
        <v>44</v>
      </c>
      <c r="K16" t="s">
        <v>43</v>
      </c>
      <c r="L16" s="73"/>
      <c r="M16" s="73"/>
    </row>
    <row r="17" spans="1:14" ht="21.75" thickBot="1" x14ac:dyDescent="0.3">
      <c r="A17" s="71">
        <v>2753</v>
      </c>
      <c r="B17" s="89">
        <v>15.95</v>
      </c>
      <c r="C17" s="44">
        <v>41667</v>
      </c>
      <c r="J17" s="14" t="e">
        <f>+SUM(#REF!)</f>
        <v>#REF!</v>
      </c>
      <c r="K17" s="75">
        <v>41397</v>
      </c>
      <c r="L17" s="16"/>
      <c r="M17" s="108" t="s">
        <v>48</v>
      </c>
      <c r="N17" s="94" t="s">
        <v>46</v>
      </c>
    </row>
    <row r="18" spans="1:14" x14ac:dyDescent="0.35">
      <c r="A18" s="71">
        <v>2766</v>
      </c>
      <c r="B18" s="89">
        <v>536.78</v>
      </c>
      <c r="C18" s="44">
        <v>41667</v>
      </c>
      <c r="J18" s="39" t="s">
        <v>6</v>
      </c>
      <c r="K18" s="113">
        <v>4415.71</v>
      </c>
      <c r="L18" s="113" t="e">
        <f>SUM(J19-K18)</f>
        <v>#REF!</v>
      </c>
      <c r="M18" s="109" t="s">
        <v>49</v>
      </c>
      <c r="N18" s="95" t="s">
        <v>45</v>
      </c>
    </row>
    <row r="19" spans="1:14" ht="21.75" thickBot="1" x14ac:dyDescent="0.35">
      <c r="A19" s="76">
        <v>2767</v>
      </c>
      <c r="B19" s="90">
        <v>1272.6199999999999</v>
      </c>
      <c r="C19" s="74">
        <v>41667</v>
      </c>
      <c r="J19" s="20" t="e">
        <f>J17*0.05</f>
        <v>#REF!</v>
      </c>
      <c r="K19" s="28" t="s">
        <v>38</v>
      </c>
      <c r="L19" s="72" t="s">
        <v>31</v>
      </c>
      <c r="M19" s="111">
        <v>24.05</v>
      </c>
      <c r="N19" s="96" t="e">
        <f>J17*0.04</f>
        <v>#REF!</v>
      </c>
    </row>
    <row r="20" spans="1:14" x14ac:dyDescent="0.25">
      <c r="A20" s="71">
        <v>2840</v>
      </c>
      <c r="B20" s="78">
        <v>-4415.71</v>
      </c>
      <c r="C20" s="44">
        <v>41673</v>
      </c>
    </row>
    <row r="21" spans="1:14" x14ac:dyDescent="0.35">
      <c r="A21" s="147">
        <v>2887</v>
      </c>
      <c r="B21" s="148">
        <v>118.21</v>
      </c>
      <c r="C21" s="145">
        <v>41674</v>
      </c>
    </row>
    <row r="22" spans="1:14" x14ac:dyDescent="0.35">
      <c r="A22" s="147">
        <v>2887</v>
      </c>
      <c r="B22" s="148">
        <v>139.88</v>
      </c>
      <c r="C22" s="145">
        <v>41674</v>
      </c>
    </row>
    <row r="23" spans="1:14" x14ac:dyDescent="0.35">
      <c r="A23" s="147">
        <v>2889</v>
      </c>
      <c r="B23" s="148">
        <v>52.26</v>
      </c>
      <c r="C23" s="145">
        <v>41674</v>
      </c>
    </row>
    <row r="24" spans="1:14" x14ac:dyDescent="0.35">
      <c r="A24" s="147">
        <v>2892</v>
      </c>
      <c r="B24" s="148">
        <v>3119.96</v>
      </c>
      <c r="C24" s="145">
        <v>41674</v>
      </c>
    </row>
    <row r="25" spans="1:14" x14ac:dyDescent="0.35">
      <c r="A25" s="147">
        <v>2934</v>
      </c>
      <c r="B25" s="148">
        <v>349.62</v>
      </c>
      <c r="C25" s="145">
        <v>41676</v>
      </c>
    </row>
    <row r="26" spans="1:14" x14ac:dyDescent="0.35">
      <c r="A26" s="147">
        <v>2957</v>
      </c>
      <c r="B26" s="148">
        <v>104.16</v>
      </c>
      <c r="C26" s="145">
        <v>41676</v>
      </c>
    </row>
    <row r="27" spans="1:14" x14ac:dyDescent="0.35">
      <c r="A27" s="147">
        <v>2957</v>
      </c>
      <c r="B27" s="148">
        <v>499.79</v>
      </c>
      <c r="C27" s="145">
        <v>41676</v>
      </c>
    </row>
    <row r="28" spans="1:14" x14ac:dyDescent="0.35">
      <c r="A28" s="147">
        <v>3266</v>
      </c>
      <c r="B28" s="148">
        <v>88.5</v>
      </c>
      <c r="C28" s="145">
        <v>41691</v>
      </c>
    </row>
    <row r="29" spans="1:14" x14ac:dyDescent="0.35">
      <c r="A29" s="147">
        <v>3340</v>
      </c>
      <c r="B29" s="148">
        <v>195.02</v>
      </c>
      <c r="C29" s="145">
        <v>41695</v>
      </c>
    </row>
    <row r="30" spans="1:14" x14ac:dyDescent="0.35">
      <c r="A30" s="147">
        <v>3341</v>
      </c>
      <c r="B30" s="148">
        <v>5731.94</v>
      </c>
      <c r="C30" s="145">
        <v>41695</v>
      </c>
    </row>
    <row r="31" spans="1:14" x14ac:dyDescent="0.35">
      <c r="A31" s="147">
        <v>3396</v>
      </c>
      <c r="B31" s="148">
        <v>-109.8</v>
      </c>
      <c r="C31" s="145">
        <v>41697</v>
      </c>
      <c r="D31" s="91">
        <v>41671</v>
      </c>
    </row>
    <row r="32" spans="1:14" ht="21.75" thickBot="1" x14ac:dyDescent="0.4">
      <c r="A32" s="147">
        <v>3397</v>
      </c>
      <c r="B32" s="148">
        <v>65.88</v>
      </c>
      <c r="C32" s="145">
        <v>41697</v>
      </c>
      <c r="D32" s="14">
        <f>SUM(B21:B32)</f>
        <v>10355.42</v>
      </c>
    </row>
    <row r="33" spans="1:4" x14ac:dyDescent="0.35">
      <c r="A33" s="147">
        <v>3525</v>
      </c>
      <c r="B33" s="148">
        <v>2074</v>
      </c>
      <c r="C33" s="145">
        <v>41702</v>
      </c>
    </row>
    <row r="34" spans="1:4" x14ac:dyDescent="0.35">
      <c r="A34" s="147">
        <v>3528</v>
      </c>
      <c r="B34" s="148">
        <v>491.18</v>
      </c>
      <c r="C34" s="145">
        <v>41702</v>
      </c>
    </row>
    <row r="35" spans="1:4" x14ac:dyDescent="0.35">
      <c r="A35" s="147">
        <v>3529</v>
      </c>
      <c r="B35" s="148">
        <v>121.37</v>
      </c>
      <c r="C35" s="145">
        <v>41702</v>
      </c>
    </row>
    <row r="36" spans="1:4" x14ac:dyDescent="0.35">
      <c r="A36" s="147">
        <v>3549</v>
      </c>
      <c r="B36" s="148">
        <v>206.03</v>
      </c>
      <c r="C36" s="145">
        <v>41703</v>
      </c>
    </row>
    <row r="37" spans="1:4" x14ac:dyDescent="0.35">
      <c r="A37" s="147">
        <v>3582</v>
      </c>
      <c r="B37" s="148">
        <v>228</v>
      </c>
      <c r="C37" s="145">
        <v>41705</v>
      </c>
    </row>
    <row r="38" spans="1:4" x14ac:dyDescent="0.35">
      <c r="A38" s="147">
        <v>3583</v>
      </c>
      <c r="B38" s="148">
        <v>197.02</v>
      </c>
      <c r="C38" s="145">
        <v>41705</v>
      </c>
    </row>
    <row r="39" spans="1:4" x14ac:dyDescent="0.35">
      <c r="A39" s="147">
        <v>3584</v>
      </c>
      <c r="B39" s="148">
        <v>1839.83</v>
      </c>
      <c r="C39" s="145">
        <v>41705</v>
      </c>
    </row>
    <row r="40" spans="1:4" x14ac:dyDescent="0.35">
      <c r="A40" s="147">
        <v>3645</v>
      </c>
      <c r="B40" s="148">
        <v>72.599999999999994</v>
      </c>
      <c r="C40" s="145">
        <v>41709</v>
      </c>
    </row>
    <row r="41" spans="1:4" x14ac:dyDescent="0.35">
      <c r="A41" s="147">
        <v>3646</v>
      </c>
      <c r="B41" s="148">
        <v>262.92</v>
      </c>
      <c r="C41" s="145">
        <v>41709</v>
      </c>
    </row>
    <row r="42" spans="1:4" x14ac:dyDescent="0.35">
      <c r="A42" s="147">
        <v>3647</v>
      </c>
      <c r="B42" s="148">
        <v>880.85</v>
      </c>
      <c r="C42" s="145">
        <v>41709</v>
      </c>
    </row>
    <row r="43" spans="1:4" x14ac:dyDescent="0.35">
      <c r="A43" s="147">
        <v>3706</v>
      </c>
      <c r="B43" s="148">
        <v>2851.73</v>
      </c>
      <c r="C43" s="145">
        <v>41712</v>
      </c>
    </row>
    <row r="44" spans="1:4" x14ac:dyDescent="0.35">
      <c r="A44" s="147">
        <v>3783</v>
      </c>
      <c r="B44" s="148">
        <v>197.89</v>
      </c>
      <c r="C44" s="145">
        <v>41716</v>
      </c>
    </row>
    <row r="45" spans="1:4" x14ac:dyDescent="0.35">
      <c r="A45" s="147">
        <v>3787</v>
      </c>
      <c r="B45" s="148">
        <v>886.91</v>
      </c>
      <c r="C45" s="145">
        <v>41716</v>
      </c>
    </row>
    <row r="46" spans="1:4" x14ac:dyDescent="0.35">
      <c r="A46" s="147">
        <v>3846</v>
      </c>
      <c r="B46" s="148">
        <v>365.72</v>
      </c>
      <c r="C46" s="145">
        <v>41718</v>
      </c>
    </row>
    <row r="47" spans="1:4" x14ac:dyDescent="0.35">
      <c r="A47" s="147">
        <v>3910</v>
      </c>
      <c r="B47" s="148">
        <v>812.43</v>
      </c>
      <c r="C47" s="145">
        <v>41723</v>
      </c>
      <c r="D47" s="91">
        <v>41699</v>
      </c>
    </row>
    <row r="48" spans="1:4" ht="21.75" thickBot="1" x14ac:dyDescent="0.4">
      <c r="A48" s="147">
        <v>3997</v>
      </c>
      <c r="B48" s="148">
        <v>1576.31</v>
      </c>
      <c r="C48" s="145">
        <v>41726</v>
      </c>
      <c r="D48" s="14">
        <f>SUM(B33:B48)</f>
        <v>13064.789999999999</v>
      </c>
    </row>
    <row r="49" spans="1:3" x14ac:dyDescent="0.35">
      <c r="A49" s="147">
        <v>4087</v>
      </c>
      <c r="B49" s="148">
        <v>724.49</v>
      </c>
      <c r="C49" s="145">
        <v>41730</v>
      </c>
    </row>
    <row r="50" spans="1:3" x14ac:dyDescent="0.35">
      <c r="A50" s="147">
        <v>29470</v>
      </c>
      <c r="B50" s="148">
        <v>195.13</v>
      </c>
      <c r="C50" s="145">
        <v>41724</v>
      </c>
    </row>
    <row r="51" spans="1:3" x14ac:dyDescent="0.35">
      <c r="A51" s="147">
        <v>4159</v>
      </c>
      <c r="B51" s="148">
        <v>162.27000000000001</v>
      </c>
      <c r="C51" s="145">
        <v>41732</v>
      </c>
    </row>
    <row r="52" spans="1:3" x14ac:dyDescent="0.35">
      <c r="A52" s="147">
        <v>4161</v>
      </c>
      <c r="B52" s="148">
        <v>1149.02</v>
      </c>
      <c r="C52" s="145">
        <v>41732</v>
      </c>
    </row>
    <row r="53" spans="1:3" x14ac:dyDescent="0.35">
      <c r="A53" s="147">
        <v>4163</v>
      </c>
      <c r="B53" s="148">
        <v>505.37</v>
      </c>
      <c r="C53" s="145">
        <v>41732</v>
      </c>
    </row>
    <row r="54" spans="1:3" x14ac:dyDescent="0.35">
      <c r="A54" s="147">
        <v>4235</v>
      </c>
      <c r="B54" s="148">
        <v>335.48</v>
      </c>
      <c r="C54" s="145">
        <v>41737</v>
      </c>
    </row>
    <row r="55" spans="1:3" x14ac:dyDescent="0.35">
      <c r="A55" s="147">
        <v>4237</v>
      </c>
      <c r="B55" s="148">
        <v>1104.7</v>
      </c>
      <c r="C55" s="145">
        <v>41737</v>
      </c>
    </row>
    <row r="56" spans="1:3" x14ac:dyDescent="0.35">
      <c r="A56" s="147">
        <v>4239</v>
      </c>
      <c r="B56" s="148">
        <v>7955.89</v>
      </c>
      <c r="C56" s="145">
        <v>41737</v>
      </c>
    </row>
    <row r="57" spans="1:3" x14ac:dyDescent="0.35">
      <c r="A57" s="147">
        <v>4332</v>
      </c>
      <c r="B57" s="148">
        <v>1737.36</v>
      </c>
      <c r="C57" s="145">
        <v>41739</v>
      </c>
    </row>
    <row r="58" spans="1:3" x14ac:dyDescent="0.35">
      <c r="A58" s="147">
        <v>4394</v>
      </c>
      <c r="B58" s="148">
        <v>62.94</v>
      </c>
      <c r="C58" s="145">
        <v>41744</v>
      </c>
    </row>
    <row r="59" spans="1:3" x14ac:dyDescent="0.35">
      <c r="A59" s="147">
        <v>4395</v>
      </c>
      <c r="B59" s="148">
        <v>33.79</v>
      </c>
      <c r="C59" s="145">
        <v>41744</v>
      </c>
    </row>
    <row r="60" spans="1:3" x14ac:dyDescent="0.35">
      <c r="A60" s="147">
        <v>4517</v>
      </c>
      <c r="B60" s="148">
        <v>2163.5300000000002</v>
      </c>
      <c r="C60" s="145">
        <v>41751</v>
      </c>
    </row>
    <row r="61" spans="1:3" x14ac:dyDescent="0.35">
      <c r="A61" s="147">
        <v>4592</v>
      </c>
      <c r="B61" s="148">
        <v>250.8</v>
      </c>
      <c r="C61" s="145">
        <v>41754</v>
      </c>
    </row>
    <row r="62" spans="1:3" x14ac:dyDescent="0.35">
      <c r="A62" s="147">
        <v>4593</v>
      </c>
      <c r="B62" s="148">
        <v>172.96</v>
      </c>
      <c r="C62" s="145">
        <v>41754</v>
      </c>
    </row>
    <row r="63" spans="1:3" x14ac:dyDescent="0.35">
      <c r="A63" s="147">
        <v>4682</v>
      </c>
      <c r="B63" s="148">
        <v>848.84</v>
      </c>
      <c r="C63" s="145">
        <v>41758</v>
      </c>
    </row>
    <row r="64" spans="1:3" x14ac:dyDescent="0.35">
      <c r="A64" s="147">
        <v>4683</v>
      </c>
      <c r="B64" s="148">
        <v>33.79</v>
      </c>
      <c r="C64" s="145">
        <v>41758</v>
      </c>
    </row>
    <row r="65" spans="1:13" x14ac:dyDescent="0.35">
      <c r="A65" s="147">
        <v>4684</v>
      </c>
      <c r="B65" s="148">
        <v>707.36</v>
      </c>
      <c r="C65" s="145">
        <v>41758</v>
      </c>
    </row>
    <row r="66" spans="1:13" x14ac:dyDescent="0.35">
      <c r="A66" s="147">
        <v>4685</v>
      </c>
      <c r="B66" s="148">
        <v>323.38</v>
      </c>
      <c r="C66" s="145">
        <v>41758</v>
      </c>
      <c r="D66" s="91">
        <v>41730</v>
      </c>
    </row>
    <row r="67" spans="1:13" ht="21.75" thickBot="1" x14ac:dyDescent="0.4">
      <c r="A67" s="147">
        <v>4688</v>
      </c>
      <c r="B67" s="148">
        <v>19.68</v>
      </c>
      <c r="C67" s="145">
        <v>41758</v>
      </c>
      <c r="D67" s="14">
        <f>SUM(B49:B67)</f>
        <v>18486.780000000006</v>
      </c>
    </row>
    <row r="68" spans="1:13" x14ac:dyDescent="0.35">
      <c r="A68" s="147">
        <v>4832</v>
      </c>
      <c r="B68" s="148">
        <v>2109.5700000000002</v>
      </c>
      <c r="C68" s="145">
        <v>41765</v>
      </c>
      <c r="K68" s="38" t="s">
        <v>57</v>
      </c>
      <c r="L68" t="s">
        <v>43</v>
      </c>
      <c r="M68" s="73"/>
    </row>
    <row r="69" spans="1:13" x14ac:dyDescent="0.35">
      <c r="A69" s="147">
        <v>4776</v>
      </c>
      <c r="B69" s="148">
        <v>1273.26</v>
      </c>
      <c r="C69" s="145">
        <v>41761</v>
      </c>
      <c r="K69" s="39" t="s">
        <v>6</v>
      </c>
      <c r="L69" s="113">
        <v>2109.5700000000002</v>
      </c>
      <c r="M69" s="113">
        <f>SUM(K70-L69)</f>
        <v>-14.220000000000255</v>
      </c>
    </row>
    <row r="70" spans="1:13" ht="21.75" thickBot="1" x14ac:dyDescent="0.4">
      <c r="A70" s="147">
        <v>4871</v>
      </c>
      <c r="B70" s="148">
        <v>201.21</v>
      </c>
      <c r="C70" s="145">
        <v>41765</v>
      </c>
      <c r="K70" s="122">
        <v>2095.35</v>
      </c>
      <c r="L70" s="28" t="s">
        <v>38</v>
      </c>
      <c r="M70" s="72" t="s">
        <v>31</v>
      </c>
    </row>
    <row r="71" spans="1:13" x14ac:dyDescent="0.35">
      <c r="A71" s="147">
        <v>4871</v>
      </c>
      <c r="B71" s="148">
        <v>82.51</v>
      </c>
      <c r="C71" s="145">
        <v>41765</v>
      </c>
    </row>
    <row r="72" spans="1:13" x14ac:dyDescent="0.35">
      <c r="A72" s="147">
        <v>4871</v>
      </c>
      <c r="B72" s="148">
        <v>164.64</v>
      </c>
      <c r="C72" s="145">
        <v>41765</v>
      </c>
      <c r="J72" s="73"/>
    </row>
    <row r="73" spans="1:13" x14ac:dyDescent="0.35">
      <c r="A73" s="147">
        <v>4873</v>
      </c>
      <c r="B73" s="148">
        <v>277.37</v>
      </c>
      <c r="C73" s="145">
        <v>41765</v>
      </c>
      <c r="J73" s="108"/>
    </row>
    <row r="74" spans="1:13" x14ac:dyDescent="0.35">
      <c r="A74" s="147">
        <v>4873</v>
      </c>
      <c r="B74" s="148">
        <v>153.68</v>
      </c>
      <c r="C74" s="145">
        <v>41765</v>
      </c>
      <c r="J74" s="109" t="s">
        <v>49</v>
      </c>
    </row>
    <row r="75" spans="1:13" x14ac:dyDescent="0.35">
      <c r="A75" s="147">
        <v>4874</v>
      </c>
      <c r="B75" s="148">
        <v>1238.06</v>
      </c>
      <c r="C75" s="145">
        <v>41765</v>
      </c>
      <c r="J75" s="111">
        <v>24.05</v>
      </c>
    </row>
    <row r="76" spans="1:13" x14ac:dyDescent="0.35">
      <c r="A76" s="147">
        <v>4874</v>
      </c>
      <c r="B76" s="148">
        <v>205.06</v>
      </c>
      <c r="C76" s="145">
        <v>41765</v>
      </c>
      <c r="J76" s="176" t="e">
        <f>#REF!+#REF!+#REF!+#REF!+J75</f>
        <v>#REF!</v>
      </c>
    </row>
    <row r="77" spans="1:13" x14ac:dyDescent="0.35">
      <c r="A77" s="147">
        <v>4874</v>
      </c>
      <c r="B77" s="148">
        <v>245.59</v>
      </c>
      <c r="C77" s="145">
        <v>41765</v>
      </c>
      <c r="J77" s="177"/>
    </row>
    <row r="78" spans="1:13" x14ac:dyDescent="0.35">
      <c r="A78" s="147">
        <v>4874</v>
      </c>
      <c r="B78" s="148">
        <v>663.91</v>
      </c>
      <c r="C78" s="145">
        <v>41765</v>
      </c>
    </row>
    <row r="79" spans="1:13" x14ac:dyDescent="0.35">
      <c r="A79" s="147">
        <v>4874</v>
      </c>
      <c r="B79" s="148">
        <v>661.26</v>
      </c>
      <c r="C79" s="145">
        <v>41765</v>
      </c>
    </row>
    <row r="80" spans="1:13" x14ac:dyDescent="0.35">
      <c r="A80" s="147">
        <v>4874</v>
      </c>
      <c r="B80" s="148">
        <v>185.69</v>
      </c>
      <c r="C80" s="145">
        <v>41765</v>
      </c>
    </row>
    <row r="81" spans="1:3" x14ac:dyDescent="0.35">
      <c r="A81" s="147">
        <v>4874</v>
      </c>
      <c r="B81" s="148">
        <v>179.99</v>
      </c>
      <c r="C81" s="145">
        <v>41765</v>
      </c>
    </row>
    <row r="82" spans="1:3" x14ac:dyDescent="0.35">
      <c r="A82" s="147">
        <v>4929</v>
      </c>
      <c r="B82" s="148">
        <v>385.51</v>
      </c>
      <c r="C82" s="145">
        <v>41767</v>
      </c>
    </row>
    <row r="83" spans="1:3" x14ac:dyDescent="0.35">
      <c r="A83" s="147">
        <v>4929</v>
      </c>
      <c r="B83" s="148">
        <v>390.25</v>
      </c>
      <c r="C83" s="145">
        <v>41767</v>
      </c>
    </row>
    <row r="84" spans="1:3" x14ac:dyDescent="0.35">
      <c r="A84" s="147">
        <v>4929</v>
      </c>
      <c r="B84" s="148">
        <v>691.82</v>
      </c>
      <c r="C84" s="145">
        <v>41767</v>
      </c>
    </row>
    <row r="85" spans="1:3" x14ac:dyDescent="0.35">
      <c r="A85" s="147">
        <v>4933</v>
      </c>
      <c r="B85" s="148">
        <v>463.89</v>
      </c>
      <c r="C85" s="145">
        <v>41767</v>
      </c>
    </row>
    <row r="86" spans="1:3" x14ac:dyDescent="0.35">
      <c r="A86" s="147">
        <v>4933</v>
      </c>
      <c r="B86" s="148">
        <v>164.64</v>
      </c>
      <c r="C86" s="145">
        <v>41767</v>
      </c>
    </row>
    <row r="87" spans="1:3" x14ac:dyDescent="0.35">
      <c r="A87" s="147">
        <v>4933</v>
      </c>
      <c r="B87" s="148">
        <v>212.21</v>
      </c>
      <c r="C87" s="145">
        <v>41767</v>
      </c>
    </row>
    <row r="88" spans="1:3" x14ac:dyDescent="0.35">
      <c r="A88" s="147">
        <v>4933</v>
      </c>
      <c r="B88" s="148">
        <v>27.5</v>
      </c>
      <c r="C88" s="145">
        <v>41767</v>
      </c>
    </row>
    <row r="89" spans="1:3" x14ac:dyDescent="0.35">
      <c r="A89" s="147">
        <v>4998</v>
      </c>
      <c r="B89" s="148">
        <v>55.37</v>
      </c>
      <c r="C89" s="145">
        <v>41772</v>
      </c>
    </row>
    <row r="90" spans="1:3" x14ac:dyDescent="0.35">
      <c r="A90" s="147">
        <v>4998</v>
      </c>
      <c r="B90" s="148">
        <v>776.04</v>
      </c>
      <c r="C90" s="145">
        <v>41772</v>
      </c>
    </row>
    <row r="91" spans="1:3" x14ac:dyDescent="0.35">
      <c r="A91" s="147">
        <v>4998</v>
      </c>
      <c r="B91" s="148">
        <v>2302.34</v>
      </c>
      <c r="C91" s="145">
        <v>41772</v>
      </c>
    </row>
    <row r="92" spans="1:3" x14ac:dyDescent="0.35">
      <c r="A92" s="147">
        <v>4998</v>
      </c>
      <c r="B92" s="148">
        <v>189.45</v>
      </c>
      <c r="C92" s="145">
        <v>41772</v>
      </c>
    </row>
    <row r="93" spans="1:3" x14ac:dyDescent="0.35">
      <c r="A93" s="147">
        <v>5000</v>
      </c>
      <c r="B93" s="148">
        <v>25.01</v>
      </c>
      <c r="C93" s="145">
        <v>41772</v>
      </c>
    </row>
    <row r="94" spans="1:3" x14ac:dyDescent="0.35">
      <c r="A94" s="147">
        <v>5067</v>
      </c>
      <c r="B94" s="148">
        <v>19.510000000000002</v>
      </c>
      <c r="C94" s="145">
        <v>41774</v>
      </c>
    </row>
    <row r="95" spans="1:3" x14ac:dyDescent="0.35">
      <c r="A95" s="147">
        <v>5084</v>
      </c>
      <c r="B95" s="148">
        <v>313.56</v>
      </c>
      <c r="C95" s="145">
        <v>41775</v>
      </c>
    </row>
    <row r="96" spans="1:3" x14ac:dyDescent="0.35">
      <c r="A96" s="147">
        <v>5153</v>
      </c>
      <c r="B96" s="148">
        <v>0</v>
      </c>
      <c r="C96" s="145">
        <v>41779</v>
      </c>
    </row>
    <row r="97" spans="1:3" x14ac:dyDescent="0.35">
      <c r="A97" s="147">
        <v>5153</v>
      </c>
      <c r="B97" s="148">
        <v>636.63</v>
      </c>
      <c r="C97" s="145">
        <v>41779</v>
      </c>
    </row>
    <row r="98" spans="1:3" x14ac:dyDescent="0.35">
      <c r="A98" s="147">
        <v>5153</v>
      </c>
      <c r="B98" s="148">
        <v>987.84</v>
      </c>
      <c r="C98" s="145">
        <v>41779</v>
      </c>
    </row>
    <row r="99" spans="1:3" x14ac:dyDescent="0.35">
      <c r="A99" s="147">
        <v>5153</v>
      </c>
      <c r="B99" s="148">
        <v>402.42</v>
      </c>
      <c r="C99" s="145">
        <v>41779</v>
      </c>
    </row>
    <row r="100" spans="1:3" x14ac:dyDescent="0.35">
      <c r="A100" s="147">
        <v>5153</v>
      </c>
      <c r="B100" s="148">
        <v>435.4</v>
      </c>
      <c r="C100" s="145">
        <v>41779</v>
      </c>
    </row>
    <row r="101" spans="1:3" x14ac:dyDescent="0.35">
      <c r="A101" s="147">
        <v>5153</v>
      </c>
      <c r="B101" s="148">
        <v>466.61</v>
      </c>
      <c r="C101" s="145">
        <v>41779</v>
      </c>
    </row>
    <row r="102" spans="1:3" x14ac:dyDescent="0.35">
      <c r="A102" s="147">
        <v>5153</v>
      </c>
      <c r="B102" s="148">
        <v>493.86</v>
      </c>
      <c r="C102" s="145">
        <v>41779</v>
      </c>
    </row>
    <row r="103" spans="1:3" x14ac:dyDescent="0.35">
      <c r="A103" s="147">
        <v>5153</v>
      </c>
      <c r="B103" s="148">
        <v>307.61</v>
      </c>
      <c r="C103" s="145">
        <v>41779</v>
      </c>
    </row>
    <row r="104" spans="1:3" x14ac:dyDescent="0.35">
      <c r="A104" s="147">
        <v>5153</v>
      </c>
      <c r="B104" s="148">
        <v>414</v>
      </c>
      <c r="C104" s="145">
        <v>41779</v>
      </c>
    </row>
    <row r="105" spans="1:3" x14ac:dyDescent="0.35">
      <c r="A105" s="147">
        <v>5195</v>
      </c>
      <c r="B105" s="148">
        <v>111.3</v>
      </c>
      <c r="C105" s="145">
        <v>41781</v>
      </c>
    </row>
    <row r="106" spans="1:3" x14ac:dyDescent="0.35">
      <c r="A106" s="147">
        <v>5195</v>
      </c>
      <c r="B106" s="148">
        <v>201.21</v>
      </c>
      <c r="C106" s="145">
        <v>41781</v>
      </c>
    </row>
    <row r="107" spans="1:3" x14ac:dyDescent="0.35">
      <c r="A107" s="147">
        <v>5289</v>
      </c>
      <c r="B107" s="148">
        <v>82.51</v>
      </c>
      <c r="C107" s="145">
        <v>41786</v>
      </c>
    </row>
    <row r="108" spans="1:3" x14ac:dyDescent="0.35">
      <c r="A108" s="147">
        <v>5291</v>
      </c>
      <c r="B108" s="148">
        <v>368.05</v>
      </c>
      <c r="C108" s="145">
        <v>41786</v>
      </c>
    </row>
    <row r="109" spans="1:3" x14ac:dyDescent="0.35">
      <c r="A109" s="147">
        <v>5330</v>
      </c>
      <c r="B109" s="148">
        <v>28.08</v>
      </c>
      <c r="C109" s="145">
        <v>41788</v>
      </c>
    </row>
    <row r="110" spans="1:3" x14ac:dyDescent="0.35">
      <c r="A110" s="147">
        <v>5330</v>
      </c>
      <c r="B110" s="148">
        <v>5.21</v>
      </c>
      <c r="C110" s="145">
        <v>41788</v>
      </c>
    </row>
    <row r="111" spans="1:3" x14ac:dyDescent="0.35">
      <c r="A111" s="147">
        <v>5362</v>
      </c>
      <c r="B111" s="148">
        <v>216.36</v>
      </c>
      <c r="C111" s="145">
        <v>41788</v>
      </c>
    </row>
    <row r="112" spans="1:3" x14ac:dyDescent="0.35">
      <c r="A112" s="147">
        <v>5362</v>
      </c>
      <c r="B112" s="148">
        <v>174.69</v>
      </c>
      <c r="C112" s="145">
        <v>41788</v>
      </c>
    </row>
    <row r="113" spans="1:4" x14ac:dyDescent="0.35">
      <c r="A113" s="147">
        <v>5362</v>
      </c>
      <c r="B113" s="148">
        <v>189.45</v>
      </c>
      <c r="C113" s="145">
        <v>41788</v>
      </c>
    </row>
    <row r="114" spans="1:4" x14ac:dyDescent="0.35">
      <c r="A114" s="147">
        <v>5362</v>
      </c>
      <c r="B114" s="148">
        <v>2302.34</v>
      </c>
      <c r="C114" s="145">
        <v>41788</v>
      </c>
    </row>
    <row r="115" spans="1:4" x14ac:dyDescent="0.35">
      <c r="A115" s="147">
        <v>5362</v>
      </c>
      <c r="B115" s="148">
        <v>89.88</v>
      </c>
      <c r="C115" s="145">
        <v>41788</v>
      </c>
    </row>
    <row r="116" spans="1:4" x14ac:dyDescent="0.35">
      <c r="A116" s="147">
        <v>5362</v>
      </c>
      <c r="B116" s="148">
        <v>26.35</v>
      </c>
      <c r="C116" s="145">
        <v>41788</v>
      </c>
    </row>
    <row r="117" spans="1:4" x14ac:dyDescent="0.35">
      <c r="A117" s="147">
        <v>5362</v>
      </c>
      <c r="B117" s="148">
        <v>1273.26</v>
      </c>
      <c r="C117" s="145">
        <v>41788</v>
      </c>
    </row>
    <row r="118" spans="1:4" x14ac:dyDescent="0.35">
      <c r="A118" s="147">
        <v>5362</v>
      </c>
      <c r="B118" s="148">
        <v>29.52</v>
      </c>
      <c r="C118" s="145">
        <v>41788</v>
      </c>
    </row>
    <row r="119" spans="1:4" x14ac:dyDescent="0.35">
      <c r="A119" s="147">
        <v>5362</v>
      </c>
      <c r="B119" s="148">
        <v>543.9</v>
      </c>
      <c r="C119" s="145">
        <v>41788</v>
      </c>
      <c r="D119" s="91">
        <v>41760</v>
      </c>
    </row>
    <row r="120" spans="1:4" ht="21.75" thickBot="1" x14ac:dyDescent="0.4">
      <c r="A120" s="147">
        <v>5362</v>
      </c>
      <c r="B120" s="148">
        <v>72.599999999999994</v>
      </c>
      <c r="C120" s="145">
        <v>41788</v>
      </c>
      <c r="D120" s="14">
        <f>SUM(B68:B120)</f>
        <v>23517.979999999996</v>
      </c>
    </row>
    <row r="121" spans="1:4" x14ac:dyDescent="0.35">
      <c r="A121" s="147">
        <v>5434</v>
      </c>
      <c r="B121" s="148">
        <v>72.599999999999994</v>
      </c>
      <c r="C121" s="145">
        <v>41793</v>
      </c>
    </row>
    <row r="122" spans="1:4" x14ac:dyDescent="0.35">
      <c r="A122" s="147">
        <v>5518</v>
      </c>
      <c r="B122" s="148">
        <v>2546.5100000000002</v>
      </c>
      <c r="C122" s="145">
        <v>41795</v>
      </c>
    </row>
    <row r="123" spans="1:4" x14ac:dyDescent="0.35">
      <c r="A123" s="147">
        <v>5518</v>
      </c>
      <c r="B123" s="148">
        <v>239.05</v>
      </c>
      <c r="C123" s="145">
        <v>41795</v>
      </c>
    </row>
    <row r="124" spans="1:4" x14ac:dyDescent="0.35">
      <c r="A124" s="147">
        <v>5518</v>
      </c>
      <c r="B124" s="148">
        <v>224.74</v>
      </c>
      <c r="C124" s="145">
        <v>41795</v>
      </c>
    </row>
    <row r="125" spans="1:4" x14ac:dyDescent="0.35">
      <c r="A125" s="147">
        <v>5519</v>
      </c>
      <c r="B125" s="148">
        <v>878.98</v>
      </c>
      <c r="C125" s="145">
        <v>41065</v>
      </c>
    </row>
    <row r="126" spans="1:4" x14ac:dyDescent="0.35">
      <c r="A126" s="147">
        <v>5519</v>
      </c>
      <c r="B126" s="148">
        <v>928.55</v>
      </c>
      <c r="C126" s="145">
        <v>41065</v>
      </c>
    </row>
    <row r="127" spans="1:4" x14ac:dyDescent="0.35">
      <c r="A127" s="147">
        <v>5519</v>
      </c>
      <c r="B127" s="148">
        <v>536.78</v>
      </c>
      <c r="C127" s="145">
        <v>41795</v>
      </c>
    </row>
    <row r="128" spans="1:4" x14ac:dyDescent="0.35">
      <c r="A128" s="147">
        <v>5519</v>
      </c>
      <c r="B128" s="148">
        <v>39.53</v>
      </c>
      <c r="C128" s="145">
        <v>41795</v>
      </c>
    </row>
    <row r="129" spans="1:3" x14ac:dyDescent="0.35">
      <c r="A129" s="147">
        <v>5519</v>
      </c>
      <c r="B129" s="148">
        <v>37.08</v>
      </c>
      <c r="C129" s="145">
        <v>41795</v>
      </c>
    </row>
    <row r="130" spans="1:3" x14ac:dyDescent="0.35">
      <c r="A130" s="147">
        <v>5583</v>
      </c>
      <c r="B130" s="148">
        <v>72.599999999999994</v>
      </c>
      <c r="C130" s="145">
        <v>41800</v>
      </c>
    </row>
    <row r="131" spans="1:3" x14ac:dyDescent="0.35">
      <c r="A131" s="147">
        <v>5584</v>
      </c>
      <c r="B131" s="148">
        <v>245.59</v>
      </c>
      <c r="C131" s="145">
        <v>41800</v>
      </c>
    </row>
    <row r="132" spans="1:3" x14ac:dyDescent="0.35">
      <c r="A132" s="147">
        <v>5584</v>
      </c>
      <c r="B132" s="148">
        <v>776.04</v>
      </c>
      <c r="C132" s="145">
        <v>41800</v>
      </c>
    </row>
    <row r="133" spans="1:3" x14ac:dyDescent="0.35">
      <c r="A133" s="147">
        <v>5584</v>
      </c>
      <c r="B133" s="148">
        <v>372.98</v>
      </c>
      <c r="C133" s="145">
        <v>41800</v>
      </c>
    </row>
    <row r="134" spans="1:3" x14ac:dyDescent="0.35">
      <c r="A134" s="147">
        <v>5584</v>
      </c>
      <c r="B134" s="148">
        <v>203.29</v>
      </c>
      <c r="C134" s="145">
        <v>41800</v>
      </c>
    </row>
    <row r="135" spans="1:3" x14ac:dyDescent="0.35">
      <c r="A135" s="147">
        <v>5752</v>
      </c>
      <c r="B135" s="148">
        <v>70.7</v>
      </c>
      <c r="C135" s="145">
        <v>41807</v>
      </c>
    </row>
    <row r="136" spans="1:3" x14ac:dyDescent="0.35">
      <c r="A136" s="147">
        <v>5925</v>
      </c>
      <c r="B136" s="148">
        <v>412.56</v>
      </c>
      <c r="C136" s="145">
        <v>41814</v>
      </c>
    </row>
    <row r="137" spans="1:3" x14ac:dyDescent="0.35">
      <c r="A137" s="147">
        <v>5925</v>
      </c>
      <c r="B137" s="148">
        <v>307.61</v>
      </c>
      <c r="C137" s="145">
        <v>41814</v>
      </c>
    </row>
    <row r="138" spans="1:3" x14ac:dyDescent="0.35">
      <c r="A138" s="147">
        <v>5928</v>
      </c>
      <c r="B138" s="148">
        <v>55.37</v>
      </c>
      <c r="C138" s="145">
        <v>41814</v>
      </c>
    </row>
    <row r="139" spans="1:3" x14ac:dyDescent="0.35">
      <c r="A139" s="147">
        <v>5928</v>
      </c>
      <c r="B139" s="148">
        <v>388.33</v>
      </c>
      <c r="C139" s="145">
        <v>41814</v>
      </c>
    </row>
    <row r="140" spans="1:3" x14ac:dyDescent="0.35">
      <c r="A140" s="147">
        <v>5928</v>
      </c>
      <c r="B140" s="148">
        <v>72.459999999999994</v>
      </c>
      <c r="C140" s="145">
        <v>41814</v>
      </c>
    </row>
    <row r="141" spans="1:3" x14ac:dyDescent="0.35">
      <c r="A141" s="147">
        <v>5928</v>
      </c>
      <c r="B141" s="148">
        <v>359.69</v>
      </c>
      <c r="C141" s="145">
        <v>41814</v>
      </c>
    </row>
    <row r="142" spans="1:3" x14ac:dyDescent="0.35">
      <c r="A142" s="147">
        <v>5928</v>
      </c>
      <c r="B142" s="148">
        <v>88.73</v>
      </c>
      <c r="C142" s="145">
        <v>41814</v>
      </c>
    </row>
    <row r="143" spans="1:3" x14ac:dyDescent="0.35">
      <c r="A143" s="147">
        <v>5928</v>
      </c>
      <c r="B143" s="148">
        <v>231.38</v>
      </c>
      <c r="C143" s="145">
        <v>41814</v>
      </c>
    </row>
    <row r="144" spans="1:3" x14ac:dyDescent="0.35">
      <c r="A144" s="147">
        <v>5928</v>
      </c>
      <c r="B144" s="148">
        <v>17.95</v>
      </c>
      <c r="C144" s="145">
        <v>41814</v>
      </c>
    </row>
    <row r="145" spans="1:3" x14ac:dyDescent="0.35">
      <c r="A145" s="147">
        <v>5928</v>
      </c>
      <c r="B145" s="148">
        <v>68.349999999999994</v>
      </c>
      <c r="C145" s="145">
        <v>41814</v>
      </c>
    </row>
    <row r="146" spans="1:3" x14ac:dyDescent="0.35">
      <c r="A146" s="147">
        <v>5928</v>
      </c>
      <c r="B146" s="148">
        <v>85.44</v>
      </c>
      <c r="C146" s="145">
        <v>41814</v>
      </c>
    </row>
    <row r="147" spans="1:3" x14ac:dyDescent="0.35">
      <c r="A147" s="147">
        <v>5928</v>
      </c>
      <c r="B147" s="148">
        <v>270.45</v>
      </c>
      <c r="C147" s="145">
        <v>41814</v>
      </c>
    </row>
    <row r="148" spans="1:3" x14ac:dyDescent="0.35">
      <c r="A148" s="147">
        <v>5928</v>
      </c>
      <c r="B148" s="148">
        <v>1085.02</v>
      </c>
      <c r="C148" s="145">
        <v>41814</v>
      </c>
    </row>
    <row r="149" spans="1:3" x14ac:dyDescent="0.35">
      <c r="A149" s="147">
        <v>5928</v>
      </c>
      <c r="B149" s="148">
        <v>194.62</v>
      </c>
      <c r="C149" s="145">
        <v>41814</v>
      </c>
    </row>
    <row r="150" spans="1:3" x14ac:dyDescent="0.35">
      <c r="A150" s="147">
        <v>5928</v>
      </c>
      <c r="B150" s="148">
        <v>203.26</v>
      </c>
      <c r="C150" s="145">
        <v>41814</v>
      </c>
    </row>
    <row r="151" spans="1:3" x14ac:dyDescent="0.35">
      <c r="A151" s="147">
        <v>5928</v>
      </c>
      <c r="B151" s="148">
        <v>232.22</v>
      </c>
      <c r="C151" s="145">
        <v>41814</v>
      </c>
    </row>
    <row r="152" spans="1:3" x14ac:dyDescent="0.35">
      <c r="A152" s="147">
        <v>5928</v>
      </c>
      <c r="B152" s="148">
        <v>176.1</v>
      </c>
      <c r="C152" s="145">
        <v>41814</v>
      </c>
    </row>
    <row r="153" spans="1:3" x14ac:dyDescent="0.35">
      <c r="A153" s="147">
        <v>5928</v>
      </c>
      <c r="B153" s="148">
        <v>201.65</v>
      </c>
      <c r="C153" s="145">
        <v>41814</v>
      </c>
    </row>
    <row r="154" spans="1:3" x14ac:dyDescent="0.35">
      <c r="A154" s="147">
        <v>5929</v>
      </c>
      <c r="B154" s="148">
        <v>133.63</v>
      </c>
      <c r="C154" s="145">
        <v>41814</v>
      </c>
    </row>
    <row r="155" spans="1:3" x14ac:dyDescent="0.35">
      <c r="A155" s="147">
        <v>5929</v>
      </c>
      <c r="B155" s="148">
        <v>94.77</v>
      </c>
      <c r="C155" s="145">
        <v>41814</v>
      </c>
    </row>
    <row r="156" spans="1:3" x14ac:dyDescent="0.35">
      <c r="A156" s="147">
        <v>5995</v>
      </c>
      <c r="B156" s="148">
        <v>192.76</v>
      </c>
      <c r="C156" s="145">
        <v>41816</v>
      </c>
    </row>
    <row r="157" spans="1:3" x14ac:dyDescent="0.35">
      <c r="A157" s="147">
        <v>5995</v>
      </c>
      <c r="B157" s="148">
        <v>208.93</v>
      </c>
      <c r="C157" s="145">
        <v>41816</v>
      </c>
    </row>
    <row r="158" spans="1:3" x14ac:dyDescent="0.35">
      <c r="A158" s="147">
        <v>5997</v>
      </c>
      <c r="B158" s="148">
        <v>194.16</v>
      </c>
      <c r="C158" s="145">
        <v>41816</v>
      </c>
    </row>
    <row r="159" spans="1:3" x14ac:dyDescent="0.35">
      <c r="A159" s="147">
        <v>6052</v>
      </c>
      <c r="B159" s="148">
        <v>177.46</v>
      </c>
      <c r="C159" s="145">
        <v>41820</v>
      </c>
    </row>
    <row r="160" spans="1:3" x14ac:dyDescent="0.35">
      <c r="A160" s="147">
        <v>6057</v>
      </c>
      <c r="B160" s="148">
        <v>13.15</v>
      </c>
      <c r="C160" s="145">
        <v>41820</v>
      </c>
    </row>
    <row r="161" spans="1:4" x14ac:dyDescent="0.35">
      <c r="A161" s="147">
        <v>6057</v>
      </c>
      <c r="B161" s="148">
        <v>41.28</v>
      </c>
      <c r="C161" s="145">
        <v>41820</v>
      </c>
      <c r="D161" s="91">
        <v>42156</v>
      </c>
    </row>
    <row r="162" spans="1:4" ht="21.75" thickBot="1" x14ac:dyDescent="0.4">
      <c r="A162" s="147">
        <v>5409</v>
      </c>
      <c r="B162" s="148">
        <v>-29.52</v>
      </c>
      <c r="C162" s="145">
        <v>41793</v>
      </c>
      <c r="D162" s="14">
        <f>SUM(B121:B162)</f>
        <v>12722.830000000002</v>
      </c>
    </row>
    <row r="163" spans="1:4" x14ac:dyDescent="0.35">
      <c r="A163" s="147">
        <v>6127</v>
      </c>
      <c r="B163" s="148">
        <v>4604.6899999999996</v>
      </c>
      <c r="C163" s="145">
        <v>41824</v>
      </c>
    </row>
    <row r="164" spans="1:4" x14ac:dyDescent="0.35">
      <c r="A164" s="147">
        <v>6127</v>
      </c>
      <c r="B164" s="148">
        <v>4604.6899999999996</v>
      </c>
      <c r="C164" s="145">
        <v>41824</v>
      </c>
    </row>
    <row r="165" spans="1:4" x14ac:dyDescent="0.35">
      <c r="A165" s="147">
        <v>6127</v>
      </c>
      <c r="B165" s="148">
        <v>1412.8</v>
      </c>
      <c r="C165" s="145">
        <v>41824</v>
      </c>
    </row>
    <row r="166" spans="1:4" x14ac:dyDescent="0.35">
      <c r="A166" s="147">
        <v>6225</v>
      </c>
      <c r="B166" s="148">
        <v>389.23</v>
      </c>
      <c r="C166" s="145">
        <v>41828</v>
      </c>
    </row>
    <row r="167" spans="1:4" x14ac:dyDescent="0.35">
      <c r="A167" s="147">
        <v>6225</v>
      </c>
      <c r="B167" s="148">
        <v>528.29999999999995</v>
      </c>
      <c r="C167" s="145">
        <v>41828</v>
      </c>
    </row>
    <row r="168" spans="1:4" x14ac:dyDescent="0.35">
      <c r="A168" s="147">
        <v>6226</v>
      </c>
      <c r="B168" s="148">
        <v>72.599999999999994</v>
      </c>
      <c r="C168" s="145">
        <v>41828</v>
      </c>
    </row>
    <row r="169" spans="1:4" x14ac:dyDescent="0.35">
      <c r="A169" s="147">
        <v>6227</v>
      </c>
      <c r="B169" s="148">
        <v>192.76</v>
      </c>
      <c r="C169" s="145">
        <v>41828</v>
      </c>
    </row>
    <row r="170" spans="1:4" x14ac:dyDescent="0.35">
      <c r="A170" s="147">
        <v>6227</v>
      </c>
      <c r="B170" s="148">
        <v>94.77</v>
      </c>
      <c r="C170" s="145">
        <v>41828</v>
      </c>
    </row>
    <row r="171" spans="1:4" x14ac:dyDescent="0.35">
      <c r="A171" s="147">
        <v>6227</v>
      </c>
      <c r="B171" s="148">
        <v>463.89</v>
      </c>
      <c r="C171" s="145">
        <v>41828</v>
      </c>
    </row>
    <row r="172" spans="1:4" x14ac:dyDescent="0.35">
      <c r="A172" s="147">
        <v>6228</v>
      </c>
      <c r="B172" s="148">
        <v>83.05</v>
      </c>
      <c r="C172" s="145">
        <v>41828</v>
      </c>
    </row>
    <row r="173" spans="1:4" x14ac:dyDescent="0.35">
      <c r="A173" s="147">
        <v>6228</v>
      </c>
      <c r="B173" s="148">
        <v>78.88</v>
      </c>
      <c r="C173" s="145">
        <v>41828</v>
      </c>
    </row>
    <row r="174" spans="1:4" x14ac:dyDescent="0.35">
      <c r="A174" s="147">
        <v>6228</v>
      </c>
      <c r="B174" s="148">
        <v>194.17</v>
      </c>
      <c r="C174" s="145">
        <v>41828</v>
      </c>
    </row>
    <row r="175" spans="1:4" x14ac:dyDescent="0.35">
      <c r="A175" s="147">
        <v>6228</v>
      </c>
      <c r="B175" s="148">
        <v>104.16</v>
      </c>
      <c r="C175" s="145">
        <v>41828</v>
      </c>
    </row>
    <row r="176" spans="1:4" x14ac:dyDescent="0.35">
      <c r="A176" s="147">
        <v>6228</v>
      </c>
      <c r="B176" s="148">
        <v>312.3</v>
      </c>
      <c r="C176" s="145">
        <v>41828</v>
      </c>
    </row>
    <row r="177" spans="1:3" x14ac:dyDescent="0.35">
      <c r="A177" s="147">
        <v>6228</v>
      </c>
      <c r="B177" s="148">
        <v>104.16</v>
      </c>
      <c r="C177" s="145">
        <v>41828</v>
      </c>
    </row>
    <row r="178" spans="1:3" x14ac:dyDescent="0.35">
      <c r="A178" s="147">
        <v>6228</v>
      </c>
      <c r="B178" s="148">
        <v>37.08</v>
      </c>
      <c r="C178" s="145">
        <v>41828</v>
      </c>
    </row>
    <row r="179" spans="1:3" x14ac:dyDescent="0.35">
      <c r="A179" s="147">
        <v>6228</v>
      </c>
      <c r="B179" s="148">
        <v>776.04</v>
      </c>
      <c r="C179" s="145">
        <v>41828</v>
      </c>
    </row>
    <row r="180" spans="1:3" x14ac:dyDescent="0.35">
      <c r="A180" s="147">
        <v>6228</v>
      </c>
      <c r="B180" s="148">
        <v>372.98</v>
      </c>
      <c r="C180" s="145">
        <v>41828</v>
      </c>
    </row>
    <row r="181" spans="1:3" x14ac:dyDescent="0.35">
      <c r="A181" s="147">
        <v>6229</v>
      </c>
      <c r="B181" s="148">
        <v>687.6</v>
      </c>
      <c r="C181" s="145">
        <v>41828</v>
      </c>
    </row>
    <row r="182" spans="1:3" x14ac:dyDescent="0.35">
      <c r="A182" s="147">
        <v>6373</v>
      </c>
      <c r="B182" s="148">
        <v>197.02</v>
      </c>
      <c r="C182" s="145">
        <v>41835</v>
      </c>
    </row>
    <row r="183" spans="1:3" x14ac:dyDescent="0.35">
      <c r="A183" s="147">
        <v>6374</v>
      </c>
      <c r="B183" s="148">
        <v>25.56</v>
      </c>
      <c r="C183" s="145">
        <v>41835</v>
      </c>
    </row>
    <row r="184" spans="1:3" x14ac:dyDescent="0.35">
      <c r="A184" s="147">
        <v>6378</v>
      </c>
      <c r="B184" s="148">
        <v>277.37</v>
      </c>
      <c r="C184" s="145">
        <v>41835</v>
      </c>
    </row>
    <row r="185" spans="1:3" x14ac:dyDescent="0.35">
      <c r="A185" s="147">
        <v>6378</v>
      </c>
      <c r="B185" s="148">
        <v>153.68</v>
      </c>
      <c r="C185" s="145">
        <v>41835</v>
      </c>
    </row>
    <row r="186" spans="1:3" x14ac:dyDescent="0.35">
      <c r="A186" s="147">
        <v>6447</v>
      </c>
      <c r="B186" s="148">
        <v>179.4</v>
      </c>
      <c r="C186" s="145">
        <v>41837</v>
      </c>
    </row>
    <row r="187" spans="1:3" x14ac:dyDescent="0.35">
      <c r="A187" s="147">
        <v>6447</v>
      </c>
      <c r="B187" s="148">
        <v>177.46</v>
      </c>
      <c r="C187" s="145">
        <v>41837</v>
      </c>
    </row>
    <row r="188" spans="1:3" x14ac:dyDescent="0.35">
      <c r="A188" s="147">
        <v>6447</v>
      </c>
      <c r="B188" s="148">
        <v>90.57</v>
      </c>
      <c r="C188" s="145">
        <v>41837</v>
      </c>
    </row>
    <row r="189" spans="1:3" x14ac:dyDescent="0.35">
      <c r="A189" s="147">
        <v>6448</v>
      </c>
      <c r="B189" s="148">
        <v>745.96</v>
      </c>
      <c r="C189" s="145">
        <v>41837</v>
      </c>
    </row>
    <row r="190" spans="1:3" x14ac:dyDescent="0.35">
      <c r="A190" s="147">
        <v>6449</v>
      </c>
      <c r="B190" s="148">
        <v>3094.34</v>
      </c>
      <c r="C190" s="145">
        <v>41837</v>
      </c>
    </row>
    <row r="191" spans="1:3" x14ac:dyDescent="0.35">
      <c r="A191" s="147">
        <v>6550</v>
      </c>
      <c r="B191" s="148">
        <v>5.59</v>
      </c>
      <c r="C191" s="145">
        <v>41842</v>
      </c>
    </row>
    <row r="192" spans="1:3" x14ac:dyDescent="0.35">
      <c r="A192" s="147">
        <v>6551</v>
      </c>
      <c r="B192" s="148">
        <v>506.45</v>
      </c>
      <c r="C192" s="145">
        <v>41842</v>
      </c>
    </row>
    <row r="193" spans="1:4" x14ac:dyDescent="0.35">
      <c r="A193" s="147">
        <v>6554</v>
      </c>
      <c r="B193" s="148">
        <v>90.57</v>
      </c>
      <c r="C193" s="145">
        <v>41842</v>
      </c>
    </row>
    <row r="194" spans="1:4" x14ac:dyDescent="0.35">
      <c r="A194" s="147">
        <v>6638</v>
      </c>
      <c r="B194" s="148">
        <v>709.2</v>
      </c>
      <c r="C194" s="145">
        <v>41844</v>
      </c>
    </row>
    <row r="195" spans="1:4" x14ac:dyDescent="0.35">
      <c r="A195" s="147">
        <v>6638</v>
      </c>
      <c r="B195" s="148">
        <v>118.2</v>
      </c>
      <c r="C195" s="145">
        <v>41844</v>
      </c>
    </row>
    <row r="196" spans="1:4" x14ac:dyDescent="0.35">
      <c r="A196" s="147">
        <v>6638</v>
      </c>
      <c r="B196" s="148">
        <v>201.21</v>
      </c>
      <c r="C196" s="145">
        <v>41844</v>
      </c>
    </row>
    <row r="197" spans="1:4" x14ac:dyDescent="0.35">
      <c r="A197" s="147">
        <v>6782</v>
      </c>
      <c r="B197" s="148">
        <v>122.94</v>
      </c>
      <c r="C197" s="145">
        <v>41851</v>
      </c>
      <c r="D197" s="91">
        <v>42186</v>
      </c>
    </row>
    <row r="198" spans="1:4" ht="21.75" thickBot="1" x14ac:dyDescent="0.4">
      <c r="A198" s="147">
        <v>6787</v>
      </c>
      <c r="B198" s="148">
        <v>212.22</v>
      </c>
      <c r="C198" s="145">
        <v>41851</v>
      </c>
      <c r="D198" s="14">
        <f>SUM(B163:B198)</f>
        <v>22021.889999999996</v>
      </c>
    </row>
    <row r="199" spans="1:4" x14ac:dyDescent="0.35">
      <c r="A199" s="147">
        <v>6844</v>
      </c>
      <c r="B199" s="148">
        <v>4011.15</v>
      </c>
      <c r="C199" s="145">
        <v>41856</v>
      </c>
    </row>
    <row r="200" spans="1:4" x14ac:dyDescent="0.35">
      <c r="A200" s="147">
        <v>6846</v>
      </c>
      <c r="B200" s="148">
        <v>6187.35</v>
      </c>
      <c r="C200" s="145">
        <v>41856</v>
      </c>
    </row>
    <row r="201" spans="1:4" x14ac:dyDescent="0.35">
      <c r="A201" s="147">
        <v>6898</v>
      </c>
      <c r="B201" s="148">
        <v>6914.4</v>
      </c>
      <c r="C201" s="145">
        <v>41858</v>
      </c>
    </row>
    <row r="202" spans="1:4" x14ac:dyDescent="0.35">
      <c r="A202" s="147">
        <v>6919</v>
      </c>
      <c r="B202" s="148">
        <v>23.68</v>
      </c>
      <c r="C202" s="145">
        <v>41859</v>
      </c>
    </row>
    <row r="203" spans="1:4" x14ac:dyDescent="0.35">
      <c r="A203" s="147">
        <v>6983</v>
      </c>
      <c r="B203" s="148">
        <v>177.46</v>
      </c>
      <c r="C203" s="145">
        <v>41863</v>
      </c>
    </row>
    <row r="204" spans="1:4" x14ac:dyDescent="0.35">
      <c r="A204" s="147">
        <v>6983</v>
      </c>
      <c r="B204" s="148">
        <v>203.26</v>
      </c>
      <c r="C204" s="145">
        <v>41863</v>
      </c>
    </row>
    <row r="205" spans="1:4" x14ac:dyDescent="0.35">
      <c r="A205" s="147">
        <v>6983</v>
      </c>
      <c r="B205" s="148">
        <v>163.9</v>
      </c>
      <c r="C205" s="145">
        <v>41863</v>
      </c>
    </row>
    <row r="206" spans="1:4" x14ac:dyDescent="0.35">
      <c r="A206" s="147">
        <v>6986</v>
      </c>
      <c r="B206" s="148">
        <v>1976.92</v>
      </c>
      <c r="C206" s="145">
        <v>41863</v>
      </c>
    </row>
    <row r="207" spans="1:4" x14ac:dyDescent="0.35">
      <c r="A207" s="147">
        <v>7028</v>
      </c>
      <c r="B207" s="148">
        <v>1007.79</v>
      </c>
      <c r="C207" s="145">
        <v>41865</v>
      </c>
    </row>
    <row r="208" spans="1:4" x14ac:dyDescent="0.35">
      <c r="A208" s="147">
        <v>7123</v>
      </c>
      <c r="B208" s="148">
        <v>277.27999999999997</v>
      </c>
      <c r="C208" s="145">
        <v>41870</v>
      </c>
    </row>
    <row r="209" spans="1:4" x14ac:dyDescent="0.35">
      <c r="A209" s="147">
        <v>7125</v>
      </c>
      <c r="B209" s="148">
        <v>845.77</v>
      </c>
      <c r="C209" s="145">
        <v>41870</v>
      </c>
    </row>
    <row r="210" spans="1:4" x14ac:dyDescent="0.35">
      <c r="A210" s="147">
        <v>7126</v>
      </c>
      <c r="B210" s="148">
        <v>206.03</v>
      </c>
      <c r="C210" s="145">
        <v>41870</v>
      </c>
    </row>
    <row r="211" spans="1:4" x14ac:dyDescent="0.35">
      <c r="A211" s="147">
        <v>7274</v>
      </c>
      <c r="B211" s="148">
        <v>412.56</v>
      </c>
      <c r="C211" s="145">
        <v>41877</v>
      </c>
      <c r="D211" s="91">
        <v>42217</v>
      </c>
    </row>
    <row r="212" spans="1:4" ht="21.75" thickBot="1" x14ac:dyDescent="0.4">
      <c r="A212" s="147">
        <v>7275</v>
      </c>
      <c r="B212" s="148">
        <v>2491.31</v>
      </c>
      <c r="C212" s="145">
        <v>41877</v>
      </c>
      <c r="D212" s="14">
        <f>SUM(B199:B212)</f>
        <v>24898.860000000004</v>
      </c>
    </row>
    <row r="213" spans="1:4" x14ac:dyDescent="0.35">
      <c r="A213" s="147">
        <v>7538</v>
      </c>
      <c r="B213" s="148">
        <v>2284</v>
      </c>
      <c r="C213" s="145">
        <v>41891</v>
      </c>
    </row>
    <row r="214" spans="1:4" x14ac:dyDescent="0.35">
      <c r="A214" s="147">
        <v>7539</v>
      </c>
      <c r="B214" s="148">
        <v>307.61</v>
      </c>
      <c r="C214" s="145">
        <v>41891</v>
      </c>
    </row>
    <row r="215" spans="1:4" x14ac:dyDescent="0.35">
      <c r="A215" s="147">
        <v>7611</v>
      </c>
      <c r="B215" s="148">
        <v>125.66</v>
      </c>
      <c r="C215" s="145">
        <v>41893</v>
      </c>
    </row>
    <row r="216" spans="1:4" x14ac:dyDescent="0.35">
      <c r="A216" s="147">
        <v>7612</v>
      </c>
      <c r="B216" s="148">
        <v>52.14</v>
      </c>
      <c r="C216" s="145">
        <v>41893</v>
      </c>
    </row>
    <row r="217" spans="1:4" x14ac:dyDescent="0.35">
      <c r="A217" s="147">
        <v>7689</v>
      </c>
      <c r="B217" s="148">
        <v>10672.73</v>
      </c>
      <c r="C217" s="145">
        <v>41898</v>
      </c>
    </row>
    <row r="218" spans="1:4" x14ac:dyDescent="0.35">
      <c r="A218" s="147">
        <v>7691</v>
      </c>
      <c r="B218" s="148">
        <v>207.01</v>
      </c>
      <c r="C218" s="145">
        <v>41898</v>
      </c>
    </row>
    <row r="219" spans="1:4" x14ac:dyDescent="0.35">
      <c r="A219" s="147">
        <v>7692</v>
      </c>
      <c r="B219" s="148">
        <v>29.92</v>
      </c>
      <c r="C219" s="145">
        <v>41898</v>
      </c>
    </row>
    <row r="220" spans="1:4" x14ac:dyDescent="0.35">
      <c r="A220" s="147">
        <v>7694</v>
      </c>
      <c r="B220" s="148">
        <v>18.670000000000002</v>
      </c>
      <c r="C220" s="145">
        <v>41898</v>
      </c>
    </row>
    <row r="221" spans="1:4" x14ac:dyDescent="0.35">
      <c r="A221" s="147">
        <v>7694</v>
      </c>
      <c r="B221" s="148">
        <v>8.7899999999999991</v>
      </c>
      <c r="C221" s="145">
        <v>41898</v>
      </c>
    </row>
    <row r="222" spans="1:4" x14ac:dyDescent="0.35">
      <c r="A222" s="147">
        <v>7694</v>
      </c>
      <c r="B222" s="148">
        <v>69</v>
      </c>
      <c r="C222" s="145">
        <v>41898</v>
      </c>
    </row>
    <row r="223" spans="1:4" x14ac:dyDescent="0.35">
      <c r="A223" s="147">
        <v>7747</v>
      </c>
      <c r="B223" s="148">
        <v>125.66</v>
      </c>
      <c r="C223" s="145">
        <v>41900</v>
      </c>
    </row>
    <row r="224" spans="1:4" x14ac:dyDescent="0.35">
      <c r="A224" s="147">
        <v>7834</v>
      </c>
      <c r="B224" s="148">
        <v>493.31</v>
      </c>
      <c r="C224" s="145">
        <v>41905</v>
      </c>
    </row>
    <row r="225" spans="1:4" x14ac:dyDescent="0.35">
      <c r="A225" s="147">
        <v>7836</v>
      </c>
      <c r="B225" s="148">
        <v>118.21</v>
      </c>
      <c r="C225" s="145">
        <v>41905</v>
      </c>
    </row>
    <row r="226" spans="1:4" x14ac:dyDescent="0.35">
      <c r="A226" s="147">
        <v>7836</v>
      </c>
      <c r="B226" s="148">
        <v>23.51</v>
      </c>
      <c r="C226" s="145">
        <v>41905</v>
      </c>
    </row>
    <row r="227" spans="1:4" x14ac:dyDescent="0.35">
      <c r="A227" s="147">
        <v>7853</v>
      </c>
      <c r="B227" s="148">
        <v>749.11</v>
      </c>
      <c r="C227" s="145">
        <v>41906</v>
      </c>
    </row>
    <row r="228" spans="1:4" x14ac:dyDescent="0.35">
      <c r="A228" s="147">
        <v>7884</v>
      </c>
      <c r="B228" s="148">
        <v>1048.8599999999999</v>
      </c>
      <c r="C228" s="145">
        <v>41907</v>
      </c>
    </row>
    <row r="229" spans="1:4" x14ac:dyDescent="0.35">
      <c r="A229" s="147">
        <v>7886</v>
      </c>
      <c r="B229" s="148">
        <v>1570.3</v>
      </c>
      <c r="C229" s="145">
        <v>41907</v>
      </c>
    </row>
    <row r="230" spans="1:4" x14ac:dyDescent="0.35">
      <c r="A230" s="147">
        <v>540291</v>
      </c>
      <c r="B230" s="148">
        <v>139.05000000000001</v>
      </c>
      <c r="C230" s="145">
        <v>41900</v>
      </c>
      <c r="D230" s="91">
        <v>42248</v>
      </c>
    </row>
    <row r="231" spans="1:4" ht="21.75" thickBot="1" x14ac:dyDescent="0.4">
      <c r="A231" s="147">
        <v>7878</v>
      </c>
      <c r="B231" s="148">
        <v>-6713.6</v>
      </c>
      <c r="C231" s="145">
        <v>41907</v>
      </c>
      <c r="D231" s="14">
        <f>SUM(B213:B231)</f>
        <v>11329.94</v>
      </c>
    </row>
    <row r="232" spans="1:4" x14ac:dyDescent="0.35">
      <c r="A232" s="147">
        <v>8040</v>
      </c>
      <c r="B232" s="148">
        <v>928.55</v>
      </c>
      <c r="C232" s="145">
        <v>41914</v>
      </c>
    </row>
    <row r="233" spans="1:4" x14ac:dyDescent="0.35">
      <c r="A233" s="147">
        <v>8129</v>
      </c>
      <c r="B233" s="148">
        <v>563.5</v>
      </c>
      <c r="C233" s="145">
        <v>41919</v>
      </c>
    </row>
    <row r="234" spans="1:4" x14ac:dyDescent="0.35">
      <c r="A234" s="147">
        <v>8154</v>
      </c>
      <c r="B234" s="148">
        <v>49.6</v>
      </c>
      <c r="C234" s="145">
        <v>41919</v>
      </c>
    </row>
    <row r="235" spans="1:4" x14ac:dyDescent="0.35">
      <c r="A235" s="147">
        <v>8156</v>
      </c>
      <c r="B235" s="148">
        <v>1163.1400000000001</v>
      </c>
      <c r="C235" s="145">
        <v>41919</v>
      </c>
    </row>
    <row r="236" spans="1:4" x14ac:dyDescent="0.35">
      <c r="A236" s="147">
        <v>8276</v>
      </c>
      <c r="B236" s="148">
        <v>3279.87</v>
      </c>
      <c r="C236" s="145">
        <v>41926</v>
      </c>
    </row>
    <row r="237" spans="1:4" x14ac:dyDescent="0.35">
      <c r="A237" s="147">
        <v>8277</v>
      </c>
      <c r="B237" s="148">
        <v>7.4</v>
      </c>
      <c r="C237" s="145">
        <v>41926</v>
      </c>
    </row>
    <row r="238" spans="1:4" x14ac:dyDescent="0.35">
      <c r="A238" s="147">
        <v>8279</v>
      </c>
      <c r="B238" s="148">
        <v>10.43</v>
      </c>
      <c r="C238" s="145">
        <v>41926</v>
      </c>
    </row>
    <row r="239" spans="1:4" x14ac:dyDescent="0.35">
      <c r="A239" s="147">
        <v>8333</v>
      </c>
      <c r="B239" s="148">
        <v>621.20000000000005</v>
      </c>
      <c r="C239" s="145">
        <v>41929</v>
      </c>
    </row>
    <row r="240" spans="1:4" x14ac:dyDescent="0.35">
      <c r="A240" s="147">
        <v>8442</v>
      </c>
      <c r="B240" s="148">
        <v>6323.97</v>
      </c>
      <c r="C240" s="145">
        <v>41933</v>
      </c>
    </row>
    <row r="241" spans="1:10" x14ac:dyDescent="0.35">
      <c r="A241" s="147">
        <v>8446</v>
      </c>
      <c r="B241" s="148">
        <v>619.02</v>
      </c>
      <c r="C241" s="145">
        <v>41933</v>
      </c>
    </row>
    <row r="242" spans="1:10" x14ac:dyDescent="0.35">
      <c r="A242" s="147">
        <v>8467</v>
      </c>
      <c r="B242" s="148">
        <v>94.2</v>
      </c>
      <c r="C242" s="145">
        <v>41934</v>
      </c>
    </row>
    <row r="243" spans="1:10" x14ac:dyDescent="0.35">
      <c r="A243" s="147">
        <v>8517</v>
      </c>
      <c r="B243" s="148">
        <v>84.41</v>
      </c>
      <c r="C243" s="145">
        <v>41935</v>
      </c>
    </row>
    <row r="244" spans="1:10" x14ac:dyDescent="0.35">
      <c r="A244" s="147">
        <v>8518</v>
      </c>
      <c r="B244" s="148">
        <v>65.88</v>
      </c>
      <c r="C244" s="145">
        <v>41935</v>
      </c>
    </row>
    <row r="245" spans="1:10" x14ac:dyDescent="0.35">
      <c r="A245" s="147">
        <v>8591</v>
      </c>
      <c r="B245" s="148">
        <v>89.25</v>
      </c>
      <c r="C245" s="145">
        <v>41940</v>
      </c>
    </row>
    <row r="246" spans="1:10" x14ac:dyDescent="0.35">
      <c r="A246" s="147">
        <v>8592</v>
      </c>
      <c r="B246" s="148">
        <v>2887.99</v>
      </c>
      <c r="C246" s="145">
        <v>41940</v>
      </c>
      <c r="D246" s="91">
        <v>42278</v>
      </c>
    </row>
    <row r="247" spans="1:10" ht="21.75" thickBot="1" x14ac:dyDescent="0.4">
      <c r="A247" s="147">
        <v>8661</v>
      </c>
      <c r="B247" s="148">
        <v>422.88</v>
      </c>
      <c r="C247" s="145">
        <v>41942</v>
      </c>
      <c r="D247" s="14">
        <f>SUM(B232:B247)</f>
        <v>17211.29</v>
      </c>
    </row>
    <row r="248" spans="1:10" x14ac:dyDescent="0.35">
      <c r="A248" s="147">
        <v>8777</v>
      </c>
      <c r="B248" s="148">
        <v>1178.1099999999999</v>
      </c>
      <c r="C248" s="145">
        <v>41947</v>
      </c>
    </row>
    <row r="249" spans="1:10" x14ac:dyDescent="0.35">
      <c r="A249" s="147">
        <v>8778</v>
      </c>
      <c r="B249" s="148">
        <v>378.24</v>
      </c>
      <c r="C249" s="145">
        <v>41947</v>
      </c>
    </row>
    <row r="250" spans="1:10" x14ac:dyDescent="0.35">
      <c r="A250" s="147">
        <v>8779</v>
      </c>
      <c r="B250" s="148">
        <v>709.2</v>
      </c>
      <c r="C250" s="145">
        <v>41947</v>
      </c>
      <c r="H250" s="149"/>
      <c r="I250" s="58"/>
      <c r="J250" s="99"/>
    </row>
    <row r="251" spans="1:10" x14ac:dyDescent="0.35">
      <c r="A251" s="147">
        <v>8846</v>
      </c>
      <c r="B251" s="148">
        <v>463.89</v>
      </c>
      <c r="C251" s="145">
        <v>41949</v>
      </c>
      <c r="G251" t="s">
        <v>59</v>
      </c>
      <c r="H251" s="150"/>
      <c r="I251" s="151"/>
      <c r="J251" s="132"/>
    </row>
    <row r="252" spans="1:10" x14ac:dyDescent="0.35">
      <c r="A252" s="147">
        <v>8848</v>
      </c>
      <c r="B252" s="148">
        <v>2348.44</v>
      </c>
      <c r="C252" s="145">
        <v>41949</v>
      </c>
      <c r="H252" s="152"/>
      <c r="I252" s="129"/>
      <c r="J252" s="129"/>
    </row>
    <row r="253" spans="1:10" x14ac:dyDescent="0.35">
      <c r="A253" s="147">
        <v>8929</v>
      </c>
      <c r="B253" s="148">
        <v>1133.8900000000001</v>
      </c>
      <c r="C253" s="145">
        <v>41954</v>
      </c>
      <c r="H253" s="124"/>
      <c r="I253" s="125"/>
      <c r="J253" s="126"/>
    </row>
    <row r="254" spans="1:10" x14ac:dyDescent="0.35">
      <c r="A254" s="147">
        <v>9005</v>
      </c>
      <c r="B254" s="148">
        <v>1073.57</v>
      </c>
      <c r="C254" s="145">
        <v>41956</v>
      </c>
      <c r="H254" s="58"/>
      <c r="I254" s="58"/>
      <c r="J254" s="58"/>
    </row>
    <row r="255" spans="1:10" x14ac:dyDescent="0.35">
      <c r="A255" s="147">
        <v>9006</v>
      </c>
      <c r="B255" s="148">
        <v>624.69000000000005</v>
      </c>
      <c r="C255" s="145">
        <v>41956</v>
      </c>
    </row>
    <row r="256" spans="1:10" x14ac:dyDescent="0.35">
      <c r="A256" s="147">
        <v>9028</v>
      </c>
      <c r="B256" s="148">
        <v>818.84</v>
      </c>
      <c r="C256" s="145">
        <v>41960</v>
      </c>
    </row>
    <row r="257" spans="1:4" x14ac:dyDescent="0.35">
      <c r="A257" s="147">
        <v>9078</v>
      </c>
      <c r="B257" s="148">
        <v>839.04</v>
      </c>
      <c r="C257" s="145">
        <v>41961</v>
      </c>
    </row>
    <row r="258" spans="1:4" x14ac:dyDescent="0.35">
      <c r="A258" s="147">
        <v>9080</v>
      </c>
      <c r="B258" s="148">
        <v>177.46</v>
      </c>
      <c r="C258" s="145">
        <v>41961</v>
      </c>
    </row>
    <row r="259" spans="1:4" x14ac:dyDescent="0.35">
      <c r="A259" s="147">
        <v>9080</v>
      </c>
      <c r="B259" s="148">
        <v>90.57</v>
      </c>
      <c r="C259" s="145">
        <v>41961</v>
      </c>
    </row>
    <row r="260" spans="1:4" x14ac:dyDescent="0.35">
      <c r="A260" s="147">
        <v>9082</v>
      </c>
      <c r="B260" s="148">
        <v>99.28</v>
      </c>
      <c r="C260" s="145">
        <v>41961</v>
      </c>
    </row>
    <row r="261" spans="1:4" x14ac:dyDescent="0.35">
      <c r="A261" s="147">
        <v>9084</v>
      </c>
      <c r="B261" s="148">
        <v>416.55</v>
      </c>
      <c r="C261" s="145">
        <v>41961</v>
      </c>
    </row>
    <row r="262" spans="1:4" x14ac:dyDescent="0.35">
      <c r="A262" s="147">
        <v>9237</v>
      </c>
      <c r="B262" s="148">
        <v>1187.28</v>
      </c>
      <c r="C262" s="145">
        <v>41968</v>
      </c>
    </row>
    <row r="263" spans="1:4" x14ac:dyDescent="0.35">
      <c r="A263" s="147">
        <v>9236</v>
      </c>
      <c r="B263" s="148">
        <v>393.12</v>
      </c>
      <c r="C263" s="145">
        <v>41968</v>
      </c>
    </row>
    <row r="264" spans="1:4" x14ac:dyDescent="0.35">
      <c r="A264" s="147">
        <v>9317</v>
      </c>
      <c r="B264" s="148">
        <v>1614.61</v>
      </c>
      <c r="C264" s="145">
        <v>41971</v>
      </c>
      <c r="D264" s="91">
        <v>42309</v>
      </c>
    </row>
    <row r="265" spans="1:4" ht="21.75" thickBot="1" x14ac:dyDescent="0.4">
      <c r="A265" s="147">
        <v>9322</v>
      </c>
      <c r="B265" s="148">
        <v>129.49</v>
      </c>
      <c r="C265" s="145">
        <v>41971</v>
      </c>
      <c r="D265" s="14">
        <f>SUM(B248:B265)</f>
        <v>13676.27</v>
      </c>
    </row>
    <row r="266" spans="1:4" x14ac:dyDescent="0.35">
      <c r="A266" s="147">
        <v>9485</v>
      </c>
      <c r="B266" s="148">
        <v>463.89</v>
      </c>
      <c r="C266" s="145">
        <v>41978</v>
      </c>
    </row>
    <row r="267" spans="1:4" x14ac:dyDescent="0.35">
      <c r="A267" s="147">
        <v>9562</v>
      </c>
      <c r="B267" s="148">
        <v>1085.02</v>
      </c>
      <c r="C267" s="145">
        <v>41982</v>
      </c>
    </row>
    <row r="268" spans="1:4" x14ac:dyDescent="0.35">
      <c r="A268" s="147">
        <v>9563</v>
      </c>
      <c r="B268" s="148">
        <v>359.25</v>
      </c>
      <c r="C268" s="145">
        <v>41982</v>
      </c>
    </row>
    <row r="269" spans="1:4" x14ac:dyDescent="0.35">
      <c r="A269" s="147">
        <v>9565</v>
      </c>
      <c r="B269" s="148">
        <v>1259.28</v>
      </c>
      <c r="C269" s="145">
        <v>41982</v>
      </c>
    </row>
    <row r="270" spans="1:4" x14ac:dyDescent="0.35">
      <c r="A270" s="147">
        <v>9567</v>
      </c>
      <c r="B270" s="148">
        <v>289.61</v>
      </c>
      <c r="C270" s="145">
        <v>41982</v>
      </c>
    </row>
    <row r="271" spans="1:4" x14ac:dyDescent="0.35">
      <c r="A271" s="147">
        <v>9568</v>
      </c>
      <c r="B271" s="148">
        <v>18.91</v>
      </c>
      <c r="C271" s="145">
        <v>41982</v>
      </c>
    </row>
    <row r="272" spans="1:4" x14ac:dyDescent="0.35">
      <c r="A272" s="147">
        <v>9569</v>
      </c>
      <c r="B272" s="148">
        <v>157.75</v>
      </c>
      <c r="C272" s="145">
        <v>41982</v>
      </c>
    </row>
    <row r="273" spans="1:5" x14ac:dyDescent="0.35">
      <c r="A273" s="147">
        <v>9569</v>
      </c>
      <c r="B273" s="148">
        <v>245.59</v>
      </c>
      <c r="C273" s="145">
        <v>41982</v>
      </c>
    </row>
    <row r="274" spans="1:5" x14ac:dyDescent="0.35">
      <c r="A274" s="147">
        <v>9569</v>
      </c>
      <c r="B274" s="148">
        <v>331.96</v>
      </c>
      <c r="C274" s="145">
        <v>41982</v>
      </c>
    </row>
    <row r="275" spans="1:5" x14ac:dyDescent="0.35">
      <c r="A275" s="147">
        <v>9569</v>
      </c>
      <c r="B275" s="148">
        <v>162.27000000000001</v>
      </c>
      <c r="C275" s="145">
        <v>41982</v>
      </c>
    </row>
    <row r="276" spans="1:5" x14ac:dyDescent="0.35">
      <c r="A276" s="147">
        <v>9569</v>
      </c>
      <c r="B276" s="148">
        <v>118.21</v>
      </c>
      <c r="C276" s="145">
        <v>41982</v>
      </c>
    </row>
    <row r="277" spans="1:5" x14ac:dyDescent="0.35">
      <c r="A277" s="147">
        <v>9569</v>
      </c>
      <c r="B277" s="148">
        <v>242.75</v>
      </c>
      <c r="C277" s="145">
        <v>41982</v>
      </c>
    </row>
    <row r="278" spans="1:5" x14ac:dyDescent="0.35">
      <c r="A278" s="147">
        <v>9637</v>
      </c>
      <c r="B278" s="148">
        <v>900.99</v>
      </c>
      <c r="C278" s="145">
        <v>41985</v>
      </c>
    </row>
    <row r="279" spans="1:5" x14ac:dyDescent="0.35">
      <c r="A279" s="147">
        <v>9717</v>
      </c>
      <c r="B279" s="148">
        <v>2516.5</v>
      </c>
      <c r="C279" s="145">
        <v>41989</v>
      </c>
    </row>
    <row r="280" spans="1:5" x14ac:dyDescent="0.35">
      <c r="A280" s="147">
        <v>9718</v>
      </c>
      <c r="B280" s="148">
        <v>1627.52</v>
      </c>
      <c r="C280" s="145">
        <v>41989</v>
      </c>
    </row>
    <row r="281" spans="1:5" x14ac:dyDescent="0.35">
      <c r="A281" s="147">
        <v>9721</v>
      </c>
      <c r="B281" s="148">
        <v>175.78</v>
      </c>
      <c r="C281" s="145">
        <v>41989</v>
      </c>
    </row>
    <row r="282" spans="1:5" x14ac:dyDescent="0.35">
      <c r="A282" s="147">
        <v>9722</v>
      </c>
      <c r="B282" s="148">
        <v>10540.65</v>
      </c>
      <c r="C282" s="145">
        <v>41989</v>
      </c>
    </row>
    <row r="283" spans="1:5" ht="21.75" thickBot="1" x14ac:dyDescent="0.4">
      <c r="A283" s="147">
        <v>9734</v>
      </c>
      <c r="B283" s="148">
        <v>372.98</v>
      </c>
      <c r="C283" s="145">
        <v>41989</v>
      </c>
    </row>
    <row r="284" spans="1:5" x14ac:dyDescent="0.35">
      <c r="A284" s="147">
        <v>9782</v>
      </c>
      <c r="B284" s="148">
        <v>607.82000000000005</v>
      </c>
      <c r="C284" s="145">
        <v>41991</v>
      </c>
      <c r="D284" s="91">
        <v>42339</v>
      </c>
      <c r="E284" s="140" t="s">
        <v>66</v>
      </c>
    </row>
    <row r="285" spans="1:5" ht="21.75" thickBot="1" x14ac:dyDescent="0.4">
      <c r="A285" s="147">
        <v>9793</v>
      </c>
      <c r="B285" s="148">
        <v>1697.68</v>
      </c>
      <c r="C285" s="145">
        <v>41991</v>
      </c>
      <c r="D285" s="14">
        <f>SUM(B266:B285)</f>
        <v>23174.41</v>
      </c>
      <c r="E285" s="103">
        <f>D14+D32+D48+D67+D120+D162+D198+D212+D231+D247+D265+D285</f>
        <v>201114.43000000002</v>
      </c>
    </row>
    <row r="286" spans="1:5" x14ac:dyDescent="0.35">
      <c r="A286" s="147">
        <v>9927</v>
      </c>
      <c r="B286" s="148">
        <v>1830.98</v>
      </c>
      <c r="C286" s="145">
        <v>42010</v>
      </c>
    </row>
    <row r="287" spans="1:5" x14ac:dyDescent="0.35">
      <c r="A287" s="147">
        <v>9993</v>
      </c>
      <c r="B287" s="148">
        <v>687.6</v>
      </c>
      <c r="C287" s="145">
        <v>42012</v>
      </c>
    </row>
    <row r="288" spans="1:5" x14ac:dyDescent="0.35">
      <c r="A288" s="147">
        <v>10081</v>
      </c>
      <c r="B288" s="148">
        <v>208.93</v>
      </c>
      <c r="C288" s="145">
        <v>42017</v>
      </c>
    </row>
    <row r="289" spans="1:3" x14ac:dyDescent="0.35">
      <c r="A289" s="147">
        <v>10081</v>
      </c>
      <c r="B289" s="148">
        <v>191.05</v>
      </c>
      <c r="C289" s="145">
        <v>42017</v>
      </c>
    </row>
    <row r="290" spans="1:3" x14ac:dyDescent="0.35">
      <c r="A290" s="147">
        <v>10084</v>
      </c>
      <c r="B290" s="148">
        <v>341.16</v>
      </c>
      <c r="C290" s="145">
        <v>42017</v>
      </c>
    </row>
    <row r="291" spans="1:3" x14ac:dyDescent="0.35">
      <c r="A291" s="147">
        <v>10156</v>
      </c>
      <c r="B291" s="148">
        <v>1678.66</v>
      </c>
      <c r="C291" s="145">
        <v>42019</v>
      </c>
    </row>
    <row r="292" spans="1:3" x14ac:dyDescent="0.35">
      <c r="A292" s="147">
        <v>10158</v>
      </c>
      <c r="B292" s="148">
        <v>754.86</v>
      </c>
      <c r="C292" s="145">
        <v>42019</v>
      </c>
    </row>
    <row r="293" spans="1:3" x14ac:dyDescent="0.35">
      <c r="A293" s="147">
        <v>10159</v>
      </c>
      <c r="B293" s="148">
        <v>128.63999999999999</v>
      </c>
      <c r="C293" s="145">
        <v>42019</v>
      </c>
    </row>
    <row r="294" spans="1:3" x14ac:dyDescent="0.35">
      <c r="A294" s="147">
        <v>10229</v>
      </c>
      <c r="B294" s="148">
        <v>23.3</v>
      </c>
      <c r="C294" s="145">
        <v>42024</v>
      </c>
    </row>
    <row r="295" spans="1:3" x14ac:dyDescent="0.35">
      <c r="A295" s="147">
        <v>10231</v>
      </c>
      <c r="B295" s="148">
        <v>22.38</v>
      </c>
      <c r="C295" s="145">
        <v>42024</v>
      </c>
    </row>
    <row r="296" spans="1:3" x14ac:dyDescent="0.35">
      <c r="A296" s="147">
        <v>10232</v>
      </c>
      <c r="B296" s="148">
        <v>172.96</v>
      </c>
      <c r="C296" s="145">
        <v>42024</v>
      </c>
    </row>
    <row r="297" spans="1:3" x14ac:dyDescent="0.35">
      <c r="A297" s="147">
        <v>10233</v>
      </c>
      <c r="B297" s="148">
        <v>3872.1</v>
      </c>
      <c r="C297" s="145">
        <v>42024</v>
      </c>
    </row>
    <row r="298" spans="1:3" x14ac:dyDescent="0.35">
      <c r="A298" s="147">
        <v>10234</v>
      </c>
      <c r="B298" s="148">
        <v>562.02</v>
      </c>
      <c r="C298" s="145">
        <v>42024</v>
      </c>
    </row>
    <row r="299" spans="1:3" x14ac:dyDescent="0.35">
      <c r="A299" s="147">
        <v>10235</v>
      </c>
      <c r="B299" s="148">
        <v>174.69</v>
      </c>
      <c r="C299" s="145">
        <v>42024</v>
      </c>
    </row>
    <row r="300" spans="1:3" x14ac:dyDescent="0.35">
      <c r="A300" s="147">
        <v>10293</v>
      </c>
      <c r="B300" s="148">
        <v>103.3</v>
      </c>
      <c r="C300" s="145">
        <v>42026</v>
      </c>
    </row>
    <row r="301" spans="1:3" x14ac:dyDescent="0.35">
      <c r="A301" s="147">
        <v>10294</v>
      </c>
      <c r="B301" s="148">
        <v>745.96</v>
      </c>
      <c r="C301" s="145">
        <v>42026</v>
      </c>
    </row>
    <row r="302" spans="1:3" x14ac:dyDescent="0.35">
      <c r="A302" s="147">
        <v>10296</v>
      </c>
      <c r="B302" s="148">
        <v>13.08</v>
      </c>
      <c r="C302" s="145">
        <v>42026</v>
      </c>
    </row>
    <row r="303" spans="1:3" x14ac:dyDescent="0.35">
      <c r="A303" s="147">
        <v>10377</v>
      </c>
      <c r="B303" s="148">
        <v>1748.1</v>
      </c>
      <c r="C303" s="145">
        <v>42031</v>
      </c>
    </row>
    <row r="304" spans="1:3" x14ac:dyDescent="0.35">
      <c r="A304" s="147">
        <v>10378</v>
      </c>
      <c r="B304" s="148">
        <v>145.19999999999999</v>
      </c>
      <c r="C304" s="145">
        <v>42031</v>
      </c>
    </row>
    <row r="305" spans="1:17" x14ac:dyDescent="0.35">
      <c r="A305" s="147">
        <v>10380</v>
      </c>
      <c r="B305" s="148">
        <v>15.16</v>
      </c>
      <c r="C305" s="145">
        <v>42031</v>
      </c>
    </row>
    <row r="306" spans="1:17" x14ac:dyDescent="0.35">
      <c r="A306" s="147">
        <v>10382</v>
      </c>
      <c r="B306" s="148">
        <v>543.9</v>
      </c>
      <c r="C306" s="145">
        <v>42031</v>
      </c>
    </row>
    <row r="307" spans="1:17" x14ac:dyDescent="0.35">
      <c r="A307" s="147">
        <v>10383</v>
      </c>
      <c r="B307" s="148">
        <v>204.33</v>
      </c>
      <c r="C307" s="145">
        <v>42031</v>
      </c>
    </row>
    <row r="308" spans="1:17" x14ac:dyDescent="0.35">
      <c r="A308" s="147">
        <v>10385</v>
      </c>
      <c r="B308" s="148">
        <v>3840.98</v>
      </c>
      <c r="C308" s="145">
        <v>42031</v>
      </c>
    </row>
    <row r="309" spans="1:17" x14ac:dyDescent="0.35">
      <c r="A309" s="147">
        <v>10465</v>
      </c>
      <c r="B309" s="148">
        <v>5627.32</v>
      </c>
      <c r="C309" s="145">
        <v>42033</v>
      </c>
      <c r="D309" s="91">
        <v>42005</v>
      </c>
    </row>
    <row r="310" spans="1:17" ht="21.75" thickBot="1" x14ac:dyDescent="0.4">
      <c r="A310" s="147">
        <v>10466</v>
      </c>
      <c r="B310" s="148">
        <v>51.92</v>
      </c>
      <c r="C310" s="145">
        <v>42033</v>
      </c>
      <c r="D310" s="14">
        <f>SUM(B286:B310)</f>
        <v>23688.579999999998</v>
      </c>
    </row>
    <row r="311" spans="1:17" x14ac:dyDescent="0.35">
      <c r="A311" s="147">
        <v>10647</v>
      </c>
      <c r="B311" s="148">
        <v>1019.9</v>
      </c>
      <c r="C311" s="145">
        <v>42044</v>
      </c>
      <c r="O311" s="38"/>
      <c r="Q311" s="73"/>
    </row>
    <row r="312" spans="1:17" ht="21.75" thickBot="1" x14ac:dyDescent="0.4">
      <c r="A312" s="147">
        <v>10750</v>
      </c>
      <c r="B312" s="148">
        <v>752.54</v>
      </c>
      <c r="C312" s="145">
        <v>42048</v>
      </c>
      <c r="O312" s="14"/>
      <c r="P312" s="75"/>
      <c r="Q312" s="16"/>
    </row>
    <row r="313" spans="1:17" x14ac:dyDescent="0.35">
      <c r="A313" s="147">
        <v>10753</v>
      </c>
      <c r="B313" s="148">
        <v>4050.44</v>
      </c>
      <c r="C313" s="145">
        <v>42048</v>
      </c>
      <c r="O313" s="39"/>
      <c r="P313" s="113"/>
      <c r="Q313" s="113"/>
    </row>
    <row r="314" spans="1:17" ht="21.75" thickBot="1" x14ac:dyDescent="0.4">
      <c r="A314" s="147">
        <v>10757</v>
      </c>
      <c r="B314" s="148">
        <v>809.14</v>
      </c>
      <c r="C314" s="145">
        <v>42048</v>
      </c>
      <c r="O314" s="20"/>
      <c r="P314" s="28"/>
      <c r="Q314" s="72"/>
    </row>
    <row r="315" spans="1:17" x14ac:dyDescent="0.35">
      <c r="A315" s="147">
        <v>10807</v>
      </c>
      <c r="B315" s="148">
        <v>156.16</v>
      </c>
      <c r="C315" s="145">
        <v>42052</v>
      </c>
    </row>
    <row r="316" spans="1:17" x14ac:dyDescent="0.35">
      <c r="A316" s="147">
        <v>10810</v>
      </c>
      <c r="B316" s="148">
        <v>2185.6</v>
      </c>
      <c r="C316" s="145">
        <v>42052</v>
      </c>
    </row>
    <row r="317" spans="1:17" x14ac:dyDescent="0.35">
      <c r="A317" s="147">
        <v>10883</v>
      </c>
      <c r="B317" s="148">
        <v>213.36</v>
      </c>
      <c r="C317" s="145">
        <v>42055</v>
      </c>
    </row>
    <row r="318" spans="1:17" x14ac:dyDescent="0.35">
      <c r="A318" s="147">
        <v>10917</v>
      </c>
      <c r="B318" s="148">
        <v>108.18</v>
      </c>
      <c r="C318" s="145">
        <v>42058</v>
      </c>
    </row>
    <row r="319" spans="1:17" x14ac:dyDescent="0.35">
      <c r="A319" s="147">
        <v>10919</v>
      </c>
      <c r="B319" s="148">
        <v>5226.43</v>
      </c>
      <c r="C319" s="145">
        <v>42058</v>
      </c>
    </row>
    <row r="320" spans="1:17" x14ac:dyDescent="0.35">
      <c r="A320" s="147">
        <v>11052</v>
      </c>
      <c r="B320" s="148">
        <v>30.83</v>
      </c>
      <c r="C320" s="145">
        <v>42062</v>
      </c>
    </row>
    <row r="321" spans="1:4" x14ac:dyDescent="0.35">
      <c r="A321" s="147">
        <v>11052</v>
      </c>
      <c r="B321" s="148">
        <v>25.8</v>
      </c>
      <c r="C321" s="145">
        <v>42062</v>
      </c>
    </row>
    <row r="322" spans="1:4" x14ac:dyDescent="0.35">
      <c r="A322" s="147">
        <v>11053</v>
      </c>
      <c r="B322" s="148">
        <v>268.02999999999997</v>
      </c>
      <c r="C322" s="145">
        <v>42062</v>
      </c>
      <c r="D322" s="91">
        <v>42036</v>
      </c>
    </row>
    <row r="323" spans="1:4" ht="21.75" thickBot="1" x14ac:dyDescent="0.4">
      <c r="A323" s="147">
        <v>11054</v>
      </c>
      <c r="B323" s="148">
        <v>594.64</v>
      </c>
      <c r="C323" s="145">
        <v>42062</v>
      </c>
      <c r="D323" s="14">
        <f>SUM(B311:B323)</f>
        <v>15441.050000000001</v>
      </c>
    </row>
    <row r="324" spans="1:4" x14ac:dyDescent="0.35">
      <c r="A324" s="147">
        <v>11094</v>
      </c>
      <c r="B324" s="148">
        <v>1853.71</v>
      </c>
      <c r="C324" s="145">
        <v>42065</v>
      </c>
    </row>
    <row r="325" spans="1:4" x14ac:dyDescent="0.35">
      <c r="A325" s="147">
        <v>11096</v>
      </c>
      <c r="B325" s="148">
        <v>5489.07</v>
      </c>
      <c r="C325" s="145">
        <v>42065</v>
      </c>
    </row>
    <row r="326" spans="1:4" x14ac:dyDescent="0.35">
      <c r="A326" s="147">
        <v>11209</v>
      </c>
      <c r="B326" s="148">
        <v>104.34</v>
      </c>
      <c r="C326" s="145">
        <v>42069</v>
      </c>
    </row>
    <row r="327" spans="1:4" x14ac:dyDescent="0.35">
      <c r="A327" s="147">
        <v>11210</v>
      </c>
      <c r="B327" s="148">
        <v>480.22</v>
      </c>
      <c r="C327" s="145">
        <v>42069</v>
      </c>
    </row>
    <row r="328" spans="1:4" x14ac:dyDescent="0.35">
      <c r="A328" s="147">
        <v>11212</v>
      </c>
      <c r="B328" s="148">
        <v>62.57</v>
      </c>
      <c r="C328" s="145">
        <v>42069</v>
      </c>
    </row>
    <row r="329" spans="1:4" x14ac:dyDescent="0.35">
      <c r="A329" s="147">
        <v>11212</v>
      </c>
      <c r="B329" s="148">
        <v>62.57</v>
      </c>
      <c r="C329" s="145">
        <v>42069</v>
      </c>
    </row>
    <row r="330" spans="1:4" x14ac:dyDescent="0.35">
      <c r="A330" s="147">
        <v>11261</v>
      </c>
      <c r="B330" s="148">
        <v>349.38</v>
      </c>
      <c r="C330" s="145">
        <v>42072</v>
      </c>
    </row>
    <row r="331" spans="1:4" x14ac:dyDescent="0.35">
      <c r="A331" s="147">
        <v>11261</v>
      </c>
      <c r="B331" s="148">
        <v>245.59</v>
      </c>
      <c r="C331" s="145">
        <v>42072</v>
      </c>
    </row>
    <row r="332" spans="1:4" x14ac:dyDescent="0.35">
      <c r="A332" s="147">
        <v>11261</v>
      </c>
      <c r="B332" s="148">
        <v>358.8</v>
      </c>
      <c r="C332" s="145">
        <v>42072</v>
      </c>
    </row>
    <row r="333" spans="1:4" x14ac:dyDescent="0.35">
      <c r="A333" s="147">
        <v>11389</v>
      </c>
      <c r="B333" s="148">
        <v>72.599999999999994</v>
      </c>
      <c r="C333" s="145">
        <v>42075</v>
      </c>
    </row>
    <row r="334" spans="1:4" x14ac:dyDescent="0.35">
      <c r="A334" s="147">
        <v>11389</v>
      </c>
      <c r="B334" s="148">
        <v>223.22</v>
      </c>
      <c r="C334" s="145">
        <v>42075</v>
      </c>
    </row>
    <row r="335" spans="1:4" x14ac:dyDescent="0.35">
      <c r="A335" s="147">
        <v>11389</v>
      </c>
      <c r="B335" s="148">
        <v>126.36</v>
      </c>
      <c r="C335" s="145">
        <v>42075</v>
      </c>
    </row>
    <row r="336" spans="1:4" x14ac:dyDescent="0.35">
      <c r="A336" s="147">
        <v>11391</v>
      </c>
      <c r="B336" s="148">
        <v>126.36</v>
      </c>
      <c r="C336" s="145">
        <v>42075</v>
      </c>
    </row>
    <row r="337" spans="1:4" x14ac:dyDescent="0.35">
      <c r="A337" s="147">
        <v>11392</v>
      </c>
      <c r="B337" s="148">
        <v>60.73</v>
      </c>
      <c r="C337" s="145">
        <v>42075</v>
      </c>
    </row>
    <row r="338" spans="1:4" x14ac:dyDescent="0.35">
      <c r="A338" s="147">
        <v>11393</v>
      </c>
      <c r="B338" s="148">
        <v>163.72999999999999</v>
      </c>
      <c r="C338" s="145">
        <v>42075</v>
      </c>
    </row>
    <row r="339" spans="1:4" x14ac:dyDescent="0.35">
      <c r="A339" s="147">
        <v>11442</v>
      </c>
      <c r="B339" s="148">
        <v>9806.58</v>
      </c>
      <c r="C339" s="145">
        <v>42080</v>
      </c>
    </row>
    <row r="340" spans="1:4" x14ac:dyDescent="0.35">
      <c r="A340" s="147">
        <v>11443</v>
      </c>
      <c r="B340" s="148">
        <v>430.52</v>
      </c>
      <c r="C340" s="145">
        <v>42080</v>
      </c>
    </row>
    <row r="341" spans="1:4" x14ac:dyDescent="0.35">
      <c r="A341" s="147">
        <v>11445</v>
      </c>
      <c r="B341" s="148">
        <v>95.9</v>
      </c>
      <c r="C341" s="145">
        <v>42080</v>
      </c>
    </row>
    <row r="342" spans="1:4" x14ac:dyDescent="0.35">
      <c r="A342" s="147">
        <v>11447</v>
      </c>
      <c r="B342" s="148">
        <v>246.93</v>
      </c>
      <c r="C342" s="145">
        <v>42080</v>
      </c>
    </row>
    <row r="343" spans="1:4" x14ac:dyDescent="0.35">
      <c r="A343" s="147">
        <v>11447</v>
      </c>
      <c r="B343" s="148">
        <v>118.2</v>
      </c>
      <c r="C343" s="145">
        <v>42080</v>
      </c>
    </row>
    <row r="344" spans="1:4" x14ac:dyDescent="0.35">
      <c r="A344" s="147">
        <v>11448</v>
      </c>
      <c r="B344" s="148">
        <v>411.18</v>
      </c>
      <c r="C344" s="145">
        <v>42080</v>
      </c>
    </row>
    <row r="345" spans="1:4" x14ac:dyDescent="0.35">
      <c r="A345" s="147">
        <v>11511</v>
      </c>
      <c r="B345" s="148">
        <v>408.48</v>
      </c>
      <c r="C345" s="145">
        <v>42081</v>
      </c>
    </row>
    <row r="346" spans="1:4" x14ac:dyDescent="0.35">
      <c r="A346" s="147">
        <v>11554</v>
      </c>
      <c r="B346" s="148">
        <v>192.53</v>
      </c>
      <c r="C346" s="145">
        <v>42083</v>
      </c>
    </row>
    <row r="347" spans="1:4" x14ac:dyDescent="0.35">
      <c r="A347" s="147">
        <v>11713</v>
      </c>
      <c r="B347" s="148">
        <v>956.47</v>
      </c>
      <c r="C347" s="145">
        <v>42089</v>
      </c>
    </row>
    <row r="348" spans="1:4" x14ac:dyDescent="0.35">
      <c r="A348" s="147">
        <v>11716</v>
      </c>
      <c r="B348" s="148">
        <v>343.8</v>
      </c>
      <c r="C348" s="145">
        <v>42089</v>
      </c>
    </row>
    <row r="349" spans="1:4" x14ac:dyDescent="0.35">
      <c r="A349" s="147">
        <v>11718</v>
      </c>
      <c r="B349" s="148">
        <v>45.91</v>
      </c>
      <c r="C349" s="145">
        <v>42089</v>
      </c>
      <c r="D349" s="91">
        <v>42064</v>
      </c>
    </row>
    <row r="350" spans="1:4" ht="21.75" thickBot="1" x14ac:dyDescent="0.4">
      <c r="A350" s="147">
        <v>11787</v>
      </c>
      <c r="B350" s="148">
        <v>82.96</v>
      </c>
      <c r="C350" s="145">
        <v>42093</v>
      </c>
      <c r="D350" s="14">
        <f>SUM(B324:B350)</f>
        <v>22918.71</v>
      </c>
    </row>
    <row r="351" spans="1:4" x14ac:dyDescent="0.35">
      <c r="A351" s="147">
        <v>11938</v>
      </c>
      <c r="B351" s="148">
        <v>940.92</v>
      </c>
      <c r="C351" s="145">
        <v>42100</v>
      </c>
    </row>
    <row r="352" spans="1:4" x14ac:dyDescent="0.35">
      <c r="A352" s="147">
        <v>11942</v>
      </c>
      <c r="B352" s="148">
        <v>41.71</v>
      </c>
      <c r="C352" s="145">
        <v>42100</v>
      </c>
    </row>
    <row r="353" spans="1:14" x14ac:dyDescent="0.35">
      <c r="A353" s="147">
        <v>11969</v>
      </c>
      <c r="B353" s="148">
        <v>2917.74</v>
      </c>
      <c r="C353" s="145">
        <v>42101</v>
      </c>
    </row>
    <row r="354" spans="1:14" x14ac:dyDescent="0.35">
      <c r="A354" s="147">
        <v>12047</v>
      </c>
      <c r="B354" s="148">
        <v>1398.6</v>
      </c>
      <c r="C354" s="145">
        <v>42103</v>
      </c>
    </row>
    <row r="355" spans="1:14" x14ac:dyDescent="0.35">
      <c r="A355" s="147">
        <v>12102</v>
      </c>
      <c r="B355" s="148">
        <v>62.73</v>
      </c>
      <c r="C355" s="145">
        <v>42107</v>
      </c>
    </row>
    <row r="356" spans="1:14" x14ac:dyDescent="0.35">
      <c r="A356" s="147">
        <v>12232</v>
      </c>
      <c r="B356" s="148">
        <v>243.29</v>
      </c>
      <c r="C356" s="145">
        <v>42110</v>
      </c>
    </row>
    <row r="357" spans="1:14" x14ac:dyDescent="0.35">
      <c r="A357" s="147">
        <v>12233</v>
      </c>
      <c r="B357" s="148">
        <v>8132.93</v>
      </c>
      <c r="C357" s="145">
        <v>42110</v>
      </c>
    </row>
    <row r="358" spans="1:14" x14ac:dyDescent="0.35">
      <c r="A358" s="147">
        <v>12303</v>
      </c>
      <c r="B358" s="148">
        <v>135</v>
      </c>
      <c r="C358" s="145">
        <v>42114</v>
      </c>
      <c r="D358" s="91">
        <v>42095</v>
      </c>
    </row>
    <row r="359" spans="1:14" ht="21.75" thickBot="1" x14ac:dyDescent="0.4">
      <c r="A359" s="147">
        <v>12432</v>
      </c>
      <c r="B359" s="148">
        <v>118.21</v>
      </c>
      <c r="C359" s="145">
        <v>42118</v>
      </c>
      <c r="D359" s="14">
        <f>SUM(B351:B359)</f>
        <v>13991.129999999997</v>
      </c>
    </row>
    <row r="360" spans="1:14" x14ac:dyDescent="0.35">
      <c r="A360" s="147">
        <v>12610</v>
      </c>
      <c r="B360" s="148">
        <v>365.72</v>
      </c>
      <c r="C360" s="145">
        <v>42125</v>
      </c>
      <c r="L360" s="38" t="s">
        <v>60</v>
      </c>
      <c r="M360" t="s">
        <v>43</v>
      </c>
      <c r="N360" s="73"/>
    </row>
    <row r="361" spans="1:14" ht="21.75" thickBot="1" x14ac:dyDescent="0.4">
      <c r="A361" s="147">
        <v>12653</v>
      </c>
      <c r="B361" s="148">
        <v>4852.8500000000004</v>
      </c>
      <c r="C361" s="145">
        <v>42128</v>
      </c>
      <c r="L361" s="14">
        <f>+SUM(B311:B359)</f>
        <v>52350.890000000007</v>
      </c>
      <c r="M361" s="75"/>
      <c r="N361" s="16"/>
    </row>
    <row r="362" spans="1:14" x14ac:dyDescent="0.35">
      <c r="A362" s="147">
        <v>12780</v>
      </c>
      <c r="B362" s="148">
        <v>118.02</v>
      </c>
      <c r="C362" s="145">
        <v>42131</v>
      </c>
      <c r="L362" s="39" t="s">
        <v>6</v>
      </c>
      <c r="M362" s="113">
        <v>2589.33</v>
      </c>
      <c r="N362" s="113">
        <f>SUM(L363-M362)</f>
        <v>28.214500000000498</v>
      </c>
    </row>
    <row r="363" spans="1:14" ht="21.75" thickBot="1" x14ac:dyDescent="0.4">
      <c r="A363" s="147">
        <v>12844</v>
      </c>
      <c r="B363" s="148">
        <v>15.16</v>
      </c>
      <c r="C363" s="145">
        <v>42136</v>
      </c>
      <c r="L363" s="20">
        <f>L361*0.05</f>
        <v>2617.5445000000004</v>
      </c>
      <c r="M363" s="28" t="s">
        <v>61</v>
      </c>
      <c r="N363" s="72" t="s">
        <v>31</v>
      </c>
    </row>
    <row r="364" spans="1:14" x14ac:dyDescent="0.35">
      <c r="A364" s="147">
        <v>12915</v>
      </c>
      <c r="B364" s="148">
        <v>17399.060000000001</v>
      </c>
      <c r="C364" s="145">
        <v>42138</v>
      </c>
    </row>
    <row r="365" spans="1:14" x14ac:dyDescent="0.35">
      <c r="A365" s="147">
        <v>12919</v>
      </c>
      <c r="B365" s="148">
        <v>2438.2199999999998</v>
      </c>
      <c r="C365" s="145">
        <v>42138</v>
      </c>
    </row>
    <row r="366" spans="1:14" x14ac:dyDescent="0.35">
      <c r="A366" s="147">
        <v>12916</v>
      </c>
      <c r="B366" s="148">
        <v>156.16</v>
      </c>
      <c r="C366" s="145">
        <v>42138</v>
      </c>
    </row>
    <row r="367" spans="1:14" x14ac:dyDescent="0.35">
      <c r="A367" s="147">
        <v>12983</v>
      </c>
      <c r="B367" s="148">
        <v>51.35</v>
      </c>
      <c r="C367" s="145">
        <v>42143</v>
      </c>
    </row>
    <row r="368" spans="1:14" x14ac:dyDescent="0.35">
      <c r="A368" s="147">
        <v>13060</v>
      </c>
      <c r="B368" s="148">
        <v>6268.24</v>
      </c>
      <c r="C368" s="145">
        <v>42145</v>
      </c>
    </row>
    <row r="369" spans="1:4" x14ac:dyDescent="0.35">
      <c r="A369" s="147">
        <v>13062</v>
      </c>
      <c r="B369" s="148">
        <v>945.6</v>
      </c>
      <c r="C369" s="145">
        <v>42145</v>
      </c>
      <c r="D369" s="91">
        <v>42125</v>
      </c>
    </row>
    <row r="370" spans="1:4" ht="21.75" thickBot="1" x14ac:dyDescent="0.4">
      <c r="A370" s="147">
        <v>13249</v>
      </c>
      <c r="B370" s="148">
        <v>481.32</v>
      </c>
      <c r="C370" s="145">
        <v>42152</v>
      </c>
      <c r="D370" s="14">
        <f>SUM(B360:B370)</f>
        <v>33091.699999999997</v>
      </c>
    </row>
    <row r="371" spans="1:4" x14ac:dyDescent="0.35">
      <c r="A371" s="147">
        <v>13307</v>
      </c>
      <c r="B371" s="148">
        <v>466.26</v>
      </c>
      <c r="C371" s="145">
        <v>42156</v>
      </c>
    </row>
    <row r="372" spans="1:4" x14ac:dyDescent="0.35">
      <c r="A372" s="147">
        <v>13469</v>
      </c>
      <c r="B372" s="148">
        <v>756.36</v>
      </c>
      <c r="C372" s="145">
        <v>42159</v>
      </c>
    </row>
    <row r="373" spans="1:4" x14ac:dyDescent="0.35">
      <c r="A373" s="147">
        <v>13472</v>
      </c>
      <c r="B373" s="148">
        <v>2161.39</v>
      </c>
      <c r="C373" s="145">
        <v>42159</v>
      </c>
    </row>
    <row r="374" spans="1:4" x14ac:dyDescent="0.35">
      <c r="A374" s="147">
        <v>13473</v>
      </c>
      <c r="B374" s="148">
        <v>2796.96</v>
      </c>
      <c r="C374" s="145">
        <v>42159</v>
      </c>
    </row>
    <row r="375" spans="1:4" x14ac:dyDescent="0.35">
      <c r="A375" s="147">
        <v>13521</v>
      </c>
      <c r="B375" s="148">
        <v>141.54</v>
      </c>
      <c r="C375" s="145">
        <v>42163</v>
      </c>
    </row>
    <row r="376" spans="1:4" x14ac:dyDescent="0.35">
      <c r="A376" s="147">
        <v>13636</v>
      </c>
      <c r="B376" s="148">
        <v>6907.03</v>
      </c>
      <c r="C376" s="145">
        <v>42166</v>
      </c>
    </row>
    <row r="377" spans="1:4" x14ac:dyDescent="0.35">
      <c r="A377" s="147">
        <v>13636</v>
      </c>
      <c r="B377" s="148">
        <v>216.36</v>
      </c>
      <c r="C377" s="145">
        <v>42166</v>
      </c>
    </row>
    <row r="378" spans="1:4" x14ac:dyDescent="0.35">
      <c r="A378" s="147">
        <v>13636</v>
      </c>
      <c r="B378" s="148">
        <v>472.85</v>
      </c>
      <c r="C378" s="145">
        <v>42166</v>
      </c>
    </row>
    <row r="379" spans="1:4" x14ac:dyDescent="0.35">
      <c r="A379" s="147">
        <v>13640</v>
      </c>
      <c r="B379" s="148">
        <v>485.5</v>
      </c>
      <c r="C379" s="145">
        <v>42166</v>
      </c>
    </row>
    <row r="380" spans="1:4" x14ac:dyDescent="0.35">
      <c r="A380" s="147">
        <v>13642</v>
      </c>
      <c r="B380" s="148">
        <v>555.66</v>
      </c>
      <c r="C380" s="145">
        <v>42166</v>
      </c>
    </row>
    <row r="381" spans="1:4" x14ac:dyDescent="0.35">
      <c r="A381" s="147">
        <v>13696</v>
      </c>
      <c r="B381" s="148">
        <v>109.98</v>
      </c>
      <c r="C381" s="145">
        <v>42170</v>
      </c>
    </row>
    <row r="382" spans="1:4" x14ac:dyDescent="0.35">
      <c r="A382" s="147">
        <v>13704</v>
      </c>
      <c r="B382" s="148">
        <v>129.04400000000001</v>
      </c>
      <c r="C382" s="145">
        <v>38518</v>
      </c>
    </row>
    <row r="383" spans="1:4" x14ac:dyDescent="0.35">
      <c r="A383" s="147">
        <v>13705</v>
      </c>
      <c r="B383" s="148">
        <v>29.96</v>
      </c>
      <c r="C383" s="145">
        <v>42170</v>
      </c>
    </row>
    <row r="384" spans="1:4" x14ac:dyDescent="0.35">
      <c r="A384" s="147">
        <v>13824</v>
      </c>
      <c r="B384" s="148">
        <v>376.95</v>
      </c>
      <c r="C384" s="145">
        <v>42173</v>
      </c>
    </row>
    <row r="385" spans="1:4" x14ac:dyDescent="0.35">
      <c r="A385" s="147">
        <v>13826</v>
      </c>
      <c r="B385" s="148">
        <v>40.020000000000003</v>
      </c>
      <c r="C385" s="145">
        <v>42173</v>
      </c>
    </row>
    <row r="386" spans="1:4" x14ac:dyDescent="0.35">
      <c r="A386" s="147">
        <v>13952</v>
      </c>
      <c r="B386" s="148">
        <v>3732.59</v>
      </c>
      <c r="C386" s="145">
        <v>42178</v>
      </c>
    </row>
    <row r="387" spans="1:4" x14ac:dyDescent="0.35">
      <c r="A387" s="147">
        <v>14014</v>
      </c>
      <c r="B387" s="148">
        <v>6907.03</v>
      </c>
      <c r="C387" s="145">
        <v>42180</v>
      </c>
    </row>
    <row r="388" spans="1:4" x14ac:dyDescent="0.35">
      <c r="A388" s="147">
        <v>14014</v>
      </c>
      <c r="B388" s="148">
        <v>83.05</v>
      </c>
      <c r="C388" s="145">
        <v>42180</v>
      </c>
    </row>
    <row r="389" spans="1:4" x14ac:dyDescent="0.35">
      <c r="A389" s="147">
        <v>14087</v>
      </c>
      <c r="B389" s="148">
        <v>337.93</v>
      </c>
      <c r="C389" s="145">
        <v>42184</v>
      </c>
    </row>
    <row r="390" spans="1:4" x14ac:dyDescent="0.35">
      <c r="A390" s="147">
        <v>14087</v>
      </c>
      <c r="B390" s="148">
        <v>307.61</v>
      </c>
      <c r="C390" s="145">
        <v>42184</v>
      </c>
      <c r="D390" s="91">
        <v>42156</v>
      </c>
    </row>
    <row r="391" spans="1:4" ht="21.75" thickBot="1" x14ac:dyDescent="0.4">
      <c r="A391" s="147">
        <v>14091</v>
      </c>
      <c r="B391" s="148">
        <v>262.92</v>
      </c>
      <c r="C391" s="145">
        <v>42184</v>
      </c>
      <c r="D391" s="14">
        <f>SUM(B371:B391)</f>
        <v>27276.993999999995</v>
      </c>
    </row>
    <row r="392" spans="1:4" x14ac:dyDescent="0.35">
      <c r="A392" s="147">
        <v>14171</v>
      </c>
      <c r="B392" s="148">
        <v>1726.84</v>
      </c>
      <c r="C392" s="145">
        <v>42187</v>
      </c>
    </row>
    <row r="393" spans="1:4" x14ac:dyDescent="0.35">
      <c r="A393" s="147">
        <v>14248</v>
      </c>
      <c r="B393" s="148">
        <v>1298.5</v>
      </c>
      <c r="C393" s="145">
        <v>42191</v>
      </c>
    </row>
    <row r="394" spans="1:4" x14ac:dyDescent="0.35">
      <c r="A394" s="147">
        <v>14408</v>
      </c>
      <c r="B394" s="148">
        <v>335.1</v>
      </c>
      <c r="C394" s="145">
        <v>42198</v>
      </c>
    </row>
    <row r="395" spans="1:4" x14ac:dyDescent="0.35">
      <c r="A395" s="147">
        <v>14504</v>
      </c>
      <c r="B395" s="148">
        <v>796.03</v>
      </c>
      <c r="C395" s="145">
        <v>42201</v>
      </c>
    </row>
    <row r="396" spans="1:4" x14ac:dyDescent="0.35">
      <c r="A396" s="147">
        <v>14505</v>
      </c>
      <c r="B396" s="148">
        <v>1896.93</v>
      </c>
      <c r="C396" s="145">
        <v>42201</v>
      </c>
    </row>
    <row r="397" spans="1:4" x14ac:dyDescent="0.35">
      <c r="A397" s="147">
        <v>14547</v>
      </c>
      <c r="B397" s="148">
        <v>543.9</v>
      </c>
      <c r="C397" s="145">
        <v>42205</v>
      </c>
    </row>
    <row r="398" spans="1:4" x14ac:dyDescent="0.35">
      <c r="A398" s="147">
        <v>14702</v>
      </c>
      <c r="B398" s="148">
        <v>1924.83</v>
      </c>
      <c r="C398" s="145">
        <v>42208</v>
      </c>
    </row>
    <row r="399" spans="1:4" x14ac:dyDescent="0.35">
      <c r="A399" s="147">
        <v>14761</v>
      </c>
      <c r="B399" s="148">
        <v>372.98</v>
      </c>
      <c r="C399" s="145">
        <v>42212</v>
      </c>
    </row>
    <row r="400" spans="1:4" x14ac:dyDescent="0.35">
      <c r="A400" s="147">
        <v>14765</v>
      </c>
      <c r="B400" s="148">
        <v>66.599999999999994</v>
      </c>
      <c r="C400" s="145">
        <v>42212</v>
      </c>
    </row>
    <row r="401" spans="1:5" x14ac:dyDescent="0.35">
      <c r="A401" s="147">
        <v>14766</v>
      </c>
      <c r="B401" s="148">
        <v>39.96</v>
      </c>
      <c r="C401" s="145">
        <v>42212</v>
      </c>
    </row>
    <row r="402" spans="1:5" x14ac:dyDescent="0.35">
      <c r="A402" s="147">
        <v>14883</v>
      </c>
      <c r="B402" s="148">
        <v>4095.3</v>
      </c>
      <c r="C402" s="145">
        <v>42215</v>
      </c>
      <c r="D402" s="91">
        <v>42186</v>
      </c>
    </row>
    <row r="403" spans="1:5" ht="21.75" thickBot="1" x14ac:dyDescent="0.4">
      <c r="A403" s="147">
        <v>14887</v>
      </c>
      <c r="B403" s="148">
        <v>709.2</v>
      </c>
      <c r="C403" s="145">
        <v>42215</v>
      </c>
      <c r="D403" s="14">
        <f>SUM(B392:B403)</f>
        <v>13806.170000000002</v>
      </c>
    </row>
    <row r="404" spans="1:5" x14ac:dyDescent="0.35">
      <c r="E404" s="140" t="s">
        <v>65</v>
      </c>
    </row>
    <row r="405" spans="1:5" ht="21.75" thickBot="1" x14ac:dyDescent="0.4">
      <c r="E405" s="103">
        <f>D310+D323+D350+D359+D370+D391+D403</f>
        <v>150214.334</v>
      </c>
    </row>
  </sheetData>
  <mergeCells count="1">
    <mergeCell ref="J76:J77"/>
  </mergeCells>
  <pageMargins left="0.70866141732283472" right="0.70866141732283472" top="0.19685039370078741" bottom="0.15748031496062992" header="0.31496062992125984" footer="0.15748031496062992"/>
  <pageSetup scale="55" orientation="portrait" r:id="rId1"/>
  <rowBreaks count="6" manualBreakCount="6">
    <brk id="67" max="4" man="1"/>
    <brk id="120" max="4" man="1"/>
    <brk id="162" max="4" man="1"/>
    <brk id="231" max="4" man="1"/>
    <brk id="285" max="4" man="1"/>
    <brk id="350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opLeftCell="A19" workbookViewId="0">
      <selection activeCell="E35" sqref="A1:E35"/>
    </sheetView>
  </sheetViews>
  <sheetFormatPr defaultRowHeight="15" x14ac:dyDescent="0.25"/>
  <cols>
    <col min="1" max="1" width="13" customWidth="1"/>
    <col min="2" max="2" width="20.7109375" customWidth="1"/>
    <col min="3" max="6" width="28.28515625" style="2" customWidth="1"/>
    <col min="7" max="7" width="18.140625" customWidth="1"/>
    <col min="8" max="8" width="20.140625" customWidth="1"/>
    <col min="10" max="10" width="13.85546875" customWidth="1"/>
    <col min="11" max="11" width="17.28515625" customWidth="1"/>
    <col min="12" max="12" width="20.5703125" customWidth="1"/>
  </cols>
  <sheetData>
    <row r="1" spans="1:12" ht="31.5" x14ac:dyDescent="0.5">
      <c r="A1" s="1" t="s">
        <v>0</v>
      </c>
    </row>
    <row r="4" spans="1:12" ht="21" x14ac:dyDescent="0.35">
      <c r="A4" s="3" t="s">
        <v>1</v>
      </c>
      <c r="B4" s="4" t="s">
        <v>2</v>
      </c>
      <c r="C4" s="5" t="s">
        <v>3</v>
      </c>
      <c r="D4" s="153"/>
      <c r="E4" s="153"/>
      <c r="F4" s="153"/>
    </row>
    <row r="5" spans="1:12" s="9" customFormat="1" ht="18.75" customHeight="1" x14ac:dyDescent="0.25">
      <c r="A5" s="6">
        <v>389978</v>
      </c>
      <c r="B5" s="7">
        <v>10494.27</v>
      </c>
      <c r="C5" s="8">
        <v>40799</v>
      </c>
      <c r="D5" s="44"/>
      <c r="E5" s="44"/>
      <c r="F5" s="44"/>
    </row>
    <row r="6" spans="1:12" s="9" customFormat="1" ht="18.75" customHeight="1" thickBot="1" x14ac:dyDescent="0.3">
      <c r="A6" s="10">
        <v>391574</v>
      </c>
      <c r="B6" s="11"/>
      <c r="C6" s="12">
        <v>40812</v>
      </c>
      <c r="D6" s="44"/>
      <c r="E6" s="44"/>
      <c r="F6" s="44"/>
      <c r="G6" s="9" t="s">
        <v>4</v>
      </c>
    </row>
    <row r="7" spans="1:12" s="9" customFormat="1" ht="18.75" customHeight="1" x14ac:dyDescent="0.25">
      <c r="A7" s="10">
        <v>391661</v>
      </c>
      <c r="B7" s="11">
        <v>655.72</v>
      </c>
      <c r="C7" s="12">
        <v>40813</v>
      </c>
      <c r="D7" s="44"/>
      <c r="E7" s="44"/>
      <c r="F7" s="44"/>
      <c r="G7" s="13" t="s">
        <v>5</v>
      </c>
    </row>
    <row r="8" spans="1:12" s="9" customFormat="1" ht="18.75" customHeight="1" thickBot="1" x14ac:dyDescent="0.3">
      <c r="A8" s="10">
        <v>391813</v>
      </c>
      <c r="B8" s="11">
        <v>15.38</v>
      </c>
      <c r="C8" s="12">
        <v>40814</v>
      </c>
      <c r="D8" s="44"/>
      <c r="E8" s="44"/>
      <c r="F8" s="44"/>
      <c r="G8" s="14">
        <f>SUM(B5:B10)</f>
        <v>21164.309999999998</v>
      </c>
    </row>
    <row r="9" spans="1:12" s="9" customFormat="1" ht="18.75" customHeight="1" x14ac:dyDescent="0.25">
      <c r="A9" s="10">
        <v>381576</v>
      </c>
      <c r="B9" s="11">
        <v>8843.09</v>
      </c>
      <c r="C9" s="12">
        <v>40729</v>
      </c>
      <c r="D9" s="44"/>
      <c r="E9" s="44"/>
      <c r="F9" s="44"/>
      <c r="G9" s="15" t="s">
        <v>6</v>
      </c>
      <c r="H9" s="16">
        <v>40817</v>
      </c>
      <c r="J9" s="17" t="s">
        <v>7</v>
      </c>
      <c r="K9" s="18">
        <f>+G8+G32</f>
        <v>38767.550000000003</v>
      </c>
      <c r="L9" s="19" t="s">
        <v>8</v>
      </c>
    </row>
    <row r="10" spans="1:12" s="9" customFormat="1" ht="18.75" customHeight="1" thickBot="1" x14ac:dyDescent="0.35">
      <c r="A10" s="10">
        <v>388480</v>
      </c>
      <c r="B10" s="11">
        <v>1155.8499999999999</v>
      </c>
      <c r="C10" s="12">
        <v>40785</v>
      </c>
      <c r="D10" s="91" t="s">
        <v>67</v>
      </c>
      <c r="E10" s="44"/>
      <c r="F10" s="44"/>
      <c r="G10" s="20">
        <f>G8*0.05</f>
        <v>1058.2155</v>
      </c>
      <c r="H10" s="21">
        <v>-1056.76</v>
      </c>
      <c r="J10" s="17" t="s">
        <v>6</v>
      </c>
      <c r="K10" s="22">
        <f>+G10+G34</f>
        <v>1938.3775000000001</v>
      </c>
      <c r="L10" s="23">
        <f>+K10+H10+H34</f>
        <v>1.4275000000000091</v>
      </c>
    </row>
    <row r="11" spans="1:12" s="9" customFormat="1" ht="18.75" customHeight="1" thickBot="1" x14ac:dyDescent="0.35">
      <c r="A11" s="24">
        <v>391812</v>
      </c>
      <c r="B11" s="25">
        <v>-29.21</v>
      </c>
      <c r="C11" s="26">
        <v>40814</v>
      </c>
      <c r="D11" s="14">
        <f>SUM(B5:B10)</f>
        <v>21164.309999999998</v>
      </c>
      <c r="E11" s="26"/>
      <c r="F11" s="26"/>
      <c r="G11" s="27"/>
      <c r="H11" s="28" t="s">
        <v>9</v>
      </c>
      <c r="J11"/>
      <c r="K11"/>
      <c r="L11" s="28"/>
    </row>
    <row r="12" spans="1:12" s="9" customFormat="1" ht="18.75" customHeight="1" x14ac:dyDescent="0.25">
      <c r="A12" s="6">
        <v>393641</v>
      </c>
      <c r="B12" s="7">
        <v>465.45</v>
      </c>
      <c r="C12" s="8" t="s">
        <v>10</v>
      </c>
      <c r="D12" s="44"/>
      <c r="E12" s="44"/>
      <c r="F12" s="44"/>
    </row>
    <row r="13" spans="1:12" s="9" customFormat="1" ht="18.75" customHeight="1" x14ac:dyDescent="0.25">
      <c r="A13" s="10">
        <v>394246</v>
      </c>
      <c r="B13" s="11">
        <v>354.64</v>
      </c>
      <c r="C13" s="12" t="s">
        <v>11</v>
      </c>
      <c r="D13" s="44"/>
      <c r="E13" s="44"/>
      <c r="F13" s="44"/>
      <c r="J13" s="29" t="s">
        <v>12</v>
      </c>
      <c r="K13" s="29"/>
      <c r="L13" s="30" t="s">
        <v>13</v>
      </c>
    </row>
    <row r="14" spans="1:12" s="9" customFormat="1" ht="18.75" customHeight="1" x14ac:dyDescent="0.25">
      <c r="A14" s="10">
        <v>394246</v>
      </c>
      <c r="B14" s="11">
        <v>275.11</v>
      </c>
      <c r="C14" s="12" t="s">
        <v>11</v>
      </c>
      <c r="D14" s="44"/>
      <c r="E14" s="44"/>
      <c r="F14" s="44"/>
      <c r="J14" s="31">
        <v>391574</v>
      </c>
      <c r="K14" s="32">
        <v>59.47</v>
      </c>
      <c r="L14" s="33">
        <f>K14*0.05</f>
        <v>2.9735</v>
      </c>
    </row>
    <row r="15" spans="1:12" ht="18.75" customHeight="1" x14ac:dyDescent="0.25">
      <c r="A15" s="10">
        <v>394246</v>
      </c>
      <c r="B15" s="11">
        <v>71.91</v>
      </c>
      <c r="C15" s="12" t="s">
        <v>11</v>
      </c>
      <c r="D15" s="44"/>
      <c r="E15" s="44"/>
      <c r="F15" s="44"/>
      <c r="J15" s="29"/>
      <c r="K15" s="34"/>
      <c r="L15" s="35"/>
    </row>
    <row r="16" spans="1:12" ht="18.75" customHeight="1" x14ac:dyDescent="0.25">
      <c r="A16" s="10">
        <v>395906</v>
      </c>
      <c r="B16" s="11">
        <v>83.85</v>
      </c>
      <c r="C16" s="12" t="s">
        <v>14</v>
      </c>
      <c r="D16" s="44"/>
      <c r="E16" s="44"/>
      <c r="F16" s="44"/>
      <c r="J16" s="29"/>
      <c r="K16" s="34"/>
      <c r="L16" s="36"/>
    </row>
    <row r="17" spans="1:7" ht="18.75" customHeight="1" x14ac:dyDescent="0.25">
      <c r="A17" s="10">
        <v>395989</v>
      </c>
      <c r="B17" s="11">
        <v>1627.27</v>
      </c>
      <c r="C17" s="12" t="s">
        <v>14</v>
      </c>
      <c r="D17" s="44"/>
      <c r="E17" s="44"/>
      <c r="F17" s="44"/>
    </row>
    <row r="18" spans="1:7" ht="18.75" customHeight="1" x14ac:dyDescent="0.25">
      <c r="A18" s="10">
        <v>395990</v>
      </c>
      <c r="B18" s="11">
        <v>376.39</v>
      </c>
      <c r="C18" s="12" t="s">
        <v>14</v>
      </c>
      <c r="D18" s="44"/>
      <c r="E18" s="44"/>
      <c r="F18" s="44"/>
    </row>
    <row r="19" spans="1:7" ht="18.75" customHeight="1" x14ac:dyDescent="0.25">
      <c r="A19" s="10">
        <v>395992</v>
      </c>
      <c r="B19" s="11">
        <v>4953.53</v>
      </c>
      <c r="C19" s="12" t="s">
        <v>14</v>
      </c>
      <c r="D19" s="44"/>
      <c r="E19" s="44"/>
      <c r="F19" s="44"/>
    </row>
    <row r="20" spans="1:7" ht="18.75" customHeight="1" x14ac:dyDescent="0.25">
      <c r="A20" s="10">
        <v>395994</v>
      </c>
      <c r="B20" s="11">
        <v>5729.57</v>
      </c>
      <c r="C20" s="12" t="s">
        <v>14</v>
      </c>
      <c r="D20" s="44"/>
      <c r="E20" s="44"/>
      <c r="F20" s="44"/>
    </row>
    <row r="21" spans="1:7" ht="18.75" customHeight="1" x14ac:dyDescent="0.25">
      <c r="A21" s="10">
        <v>395995</v>
      </c>
      <c r="B21" s="11">
        <v>432.19</v>
      </c>
      <c r="C21" s="12" t="s">
        <v>14</v>
      </c>
      <c r="D21" s="44"/>
      <c r="E21" s="44"/>
      <c r="F21" s="44"/>
    </row>
    <row r="22" spans="1:7" ht="18.75" customHeight="1" x14ac:dyDescent="0.25">
      <c r="A22" s="10">
        <v>397034</v>
      </c>
      <c r="B22" s="11">
        <v>212.33</v>
      </c>
      <c r="C22" s="12" t="s">
        <v>15</v>
      </c>
      <c r="D22" s="44"/>
      <c r="E22" s="44"/>
      <c r="F22" s="44"/>
    </row>
    <row r="23" spans="1:7" ht="18.75" customHeight="1" x14ac:dyDescent="0.25">
      <c r="A23" s="10">
        <v>397034</v>
      </c>
      <c r="B23" s="11">
        <v>192.62</v>
      </c>
      <c r="C23" s="12" t="s">
        <v>15</v>
      </c>
      <c r="D23" s="44"/>
      <c r="E23" s="44"/>
      <c r="F23" s="44"/>
    </row>
    <row r="24" spans="1:7" ht="18.75" customHeight="1" x14ac:dyDescent="0.25">
      <c r="A24" s="10">
        <v>397352</v>
      </c>
      <c r="B24" s="11">
        <v>337.63</v>
      </c>
      <c r="C24" s="12" t="s">
        <v>16</v>
      </c>
      <c r="D24" s="44"/>
      <c r="E24" s="44"/>
      <c r="F24" s="44"/>
    </row>
    <row r="25" spans="1:7" ht="18.75" customHeight="1" x14ac:dyDescent="0.25">
      <c r="A25" s="10">
        <v>398984</v>
      </c>
      <c r="B25" s="11">
        <v>394.02</v>
      </c>
      <c r="C25" s="12" t="s">
        <v>17</v>
      </c>
      <c r="D25" s="44"/>
      <c r="E25" s="44"/>
      <c r="F25" s="44"/>
    </row>
    <row r="26" spans="1:7" ht="18.75" customHeight="1" x14ac:dyDescent="0.25">
      <c r="A26" s="10">
        <v>399941</v>
      </c>
      <c r="B26" s="11">
        <v>168.71</v>
      </c>
      <c r="C26" s="12" t="s">
        <v>18</v>
      </c>
      <c r="D26" s="44"/>
      <c r="E26" s="44"/>
      <c r="F26" s="44"/>
      <c r="G26" s="37"/>
    </row>
    <row r="27" spans="1:7" ht="18.75" customHeight="1" x14ac:dyDescent="0.25">
      <c r="A27" s="10">
        <v>399941</v>
      </c>
      <c r="B27" s="11">
        <v>23.51</v>
      </c>
      <c r="C27" s="12" t="s">
        <v>18</v>
      </c>
      <c r="D27" s="44"/>
      <c r="E27" s="44"/>
      <c r="F27" s="44"/>
    </row>
    <row r="28" spans="1:7" ht="18.75" customHeight="1" x14ac:dyDescent="0.25">
      <c r="A28" s="10">
        <v>400940</v>
      </c>
      <c r="B28" s="11">
        <v>1118</v>
      </c>
      <c r="C28" s="12" t="s">
        <v>19</v>
      </c>
      <c r="D28" s="44"/>
      <c r="E28" s="44"/>
      <c r="F28" s="44"/>
    </row>
    <row r="29" spans="1:7" ht="18.75" customHeight="1" x14ac:dyDescent="0.25">
      <c r="A29" s="10">
        <v>402134</v>
      </c>
      <c r="B29" s="11">
        <v>74.11</v>
      </c>
      <c r="C29" s="12" t="s">
        <v>20</v>
      </c>
      <c r="D29" s="44"/>
      <c r="E29" s="44"/>
      <c r="F29" s="44"/>
    </row>
    <row r="30" spans="1:7" ht="18.75" customHeight="1" thickBot="1" x14ac:dyDescent="0.3">
      <c r="A30" s="10">
        <v>402134</v>
      </c>
      <c r="B30" s="11">
        <v>22.99</v>
      </c>
      <c r="C30" s="12" t="s">
        <v>20</v>
      </c>
      <c r="D30" s="44"/>
      <c r="E30" s="44"/>
      <c r="F30" s="44"/>
    </row>
    <row r="31" spans="1:7" ht="18.75" customHeight="1" x14ac:dyDescent="0.25">
      <c r="A31" s="10">
        <v>402134</v>
      </c>
      <c r="B31" s="11">
        <v>49.4</v>
      </c>
      <c r="C31" s="12" t="s">
        <v>20</v>
      </c>
      <c r="D31" s="44"/>
      <c r="E31" s="44"/>
      <c r="F31" s="44"/>
      <c r="G31" s="38" t="s">
        <v>21</v>
      </c>
    </row>
    <row r="32" spans="1:7" ht="18.75" customHeight="1" thickBot="1" x14ac:dyDescent="0.3">
      <c r="A32" s="10">
        <v>402754</v>
      </c>
      <c r="B32" s="11">
        <v>310.42</v>
      </c>
      <c r="C32" s="12" t="s">
        <v>22</v>
      </c>
      <c r="D32" s="44"/>
      <c r="E32" s="44"/>
      <c r="F32" s="44"/>
      <c r="G32" s="14">
        <f>+SUM(B12:B35)</f>
        <v>17603.240000000002</v>
      </c>
    </row>
    <row r="33" spans="1:8" ht="18.75" customHeight="1" thickBot="1" x14ac:dyDescent="0.3">
      <c r="A33" s="10">
        <v>403261</v>
      </c>
      <c r="B33" s="11">
        <v>232.4</v>
      </c>
      <c r="C33" s="12" t="s">
        <v>23</v>
      </c>
      <c r="D33" s="44"/>
      <c r="E33" s="44"/>
      <c r="F33" s="44"/>
      <c r="G33" s="39" t="s">
        <v>6</v>
      </c>
      <c r="H33" s="16">
        <v>40911</v>
      </c>
    </row>
    <row r="34" spans="1:8" ht="18.75" customHeight="1" thickBot="1" x14ac:dyDescent="0.35">
      <c r="A34" s="10">
        <v>403262</v>
      </c>
      <c r="B34" s="11">
        <v>84.41</v>
      </c>
      <c r="C34" s="12" t="s">
        <v>23</v>
      </c>
      <c r="D34" s="91" t="s">
        <v>68</v>
      </c>
      <c r="E34" s="140" t="s">
        <v>69</v>
      </c>
      <c r="F34" s="44"/>
      <c r="G34" s="20">
        <f>G32*0.05</f>
        <v>880.16200000000015</v>
      </c>
      <c r="H34" s="21">
        <v>-880.19</v>
      </c>
    </row>
    <row r="35" spans="1:8" ht="18.75" customHeight="1" thickBot="1" x14ac:dyDescent="0.35">
      <c r="A35" s="24">
        <v>400944</v>
      </c>
      <c r="B35" s="40">
        <v>12.78</v>
      </c>
      <c r="C35" s="26" t="s">
        <v>19</v>
      </c>
      <c r="D35" s="14">
        <f>SUM(B12:B35)</f>
        <v>17603.240000000002</v>
      </c>
      <c r="E35" s="103">
        <f>D35+D11</f>
        <v>38767.550000000003</v>
      </c>
      <c r="F35" s="26"/>
      <c r="G35" s="27"/>
      <c r="H35" s="28" t="s">
        <v>24</v>
      </c>
    </row>
    <row r="36" spans="1:8" ht="18.75" customHeight="1" x14ac:dyDescent="0.25">
      <c r="A36" s="6">
        <v>403801</v>
      </c>
      <c r="B36" s="41">
        <v>-880.19</v>
      </c>
      <c r="C36" s="8">
        <v>40911</v>
      </c>
      <c r="D36" s="44"/>
      <c r="E36" s="44"/>
      <c r="F36" s="44"/>
    </row>
    <row r="37" spans="1:8" ht="18.75" customHeight="1" x14ac:dyDescent="0.25">
      <c r="A37" s="42"/>
      <c r="B37" s="43"/>
      <c r="C37" s="44"/>
      <c r="D37" s="44"/>
      <c r="E37" s="44"/>
      <c r="F37" s="44"/>
    </row>
    <row r="38" spans="1:8" ht="18.75" customHeight="1" x14ac:dyDescent="0.25">
      <c r="A38" s="42"/>
      <c r="B38" s="43"/>
      <c r="C38" s="44"/>
      <c r="D38" s="44"/>
      <c r="E38" s="44"/>
      <c r="F38" s="44"/>
    </row>
    <row r="39" spans="1:8" ht="18.75" customHeight="1" x14ac:dyDescent="0.25">
      <c r="A39" s="42"/>
      <c r="B39" s="43"/>
      <c r="C39" s="44"/>
      <c r="D39" s="44"/>
      <c r="E39" s="44"/>
      <c r="F39" s="44"/>
    </row>
    <row r="40" spans="1:8" ht="18.75" customHeight="1" x14ac:dyDescent="0.25">
      <c r="A40" s="42"/>
      <c r="B40" s="43"/>
      <c r="C40" s="44"/>
      <c r="D40" s="44"/>
      <c r="E40" s="44"/>
      <c r="F40" s="44"/>
    </row>
    <row r="41" spans="1:8" ht="18.75" customHeight="1" x14ac:dyDescent="0.25">
      <c r="A41" s="42"/>
      <c r="B41" s="43"/>
      <c r="C41" s="44"/>
      <c r="D41" s="44"/>
      <c r="E41" s="44"/>
      <c r="F41" s="44"/>
    </row>
    <row r="42" spans="1:8" ht="18.75" customHeight="1" x14ac:dyDescent="0.25">
      <c r="A42" s="42"/>
      <c r="B42" s="43"/>
      <c r="C42" s="44"/>
      <c r="D42" s="44"/>
      <c r="E42" s="44"/>
      <c r="F42" s="44"/>
    </row>
    <row r="43" spans="1:8" ht="18.75" customHeight="1" x14ac:dyDescent="0.25">
      <c r="A43" s="42"/>
      <c r="B43" s="43"/>
      <c r="C43" s="44"/>
      <c r="D43" s="44"/>
      <c r="E43" s="44"/>
      <c r="F43" s="44"/>
    </row>
    <row r="44" spans="1:8" ht="18.75" customHeight="1" x14ac:dyDescent="0.25">
      <c r="A44" s="42"/>
      <c r="B44" s="43"/>
      <c r="C44" s="44"/>
      <c r="D44" s="44"/>
      <c r="E44" s="44"/>
      <c r="F44" s="44"/>
    </row>
    <row r="45" spans="1:8" ht="18.75" customHeight="1" x14ac:dyDescent="0.25">
      <c r="A45" s="42"/>
      <c r="B45" s="43"/>
      <c r="C45" s="44"/>
      <c r="D45" s="44"/>
      <c r="E45" s="44"/>
      <c r="F45" s="44"/>
    </row>
    <row r="46" spans="1:8" x14ac:dyDescent="0.25">
      <c r="A46" s="45"/>
      <c r="B46" s="46"/>
      <c r="C46" s="47"/>
      <c r="D46" s="47"/>
      <c r="E46" s="47"/>
      <c r="F46" s="47"/>
    </row>
    <row r="47" spans="1:8" x14ac:dyDescent="0.25">
      <c r="A47" s="48"/>
      <c r="B47" s="48"/>
      <c r="C47" s="49"/>
      <c r="D47" s="49"/>
      <c r="E47" s="49"/>
      <c r="F47" s="49"/>
    </row>
    <row r="48" spans="1:8" x14ac:dyDescent="0.25">
      <c r="G48" s="50"/>
    </row>
    <row r="50" spans="1:7" ht="21" x14ac:dyDescent="0.25">
      <c r="A50" s="51"/>
      <c r="B50" s="52"/>
      <c r="C50" s="53"/>
      <c r="D50" s="53"/>
      <c r="E50" s="53"/>
      <c r="F50" s="53"/>
    </row>
    <row r="51" spans="1:7" ht="21" x14ac:dyDescent="0.25">
      <c r="A51" s="51"/>
      <c r="B51" s="52"/>
      <c r="C51" s="53"/>
      <c r="D51" s="53"/>
      <c r="E51" s="53"/>
      <c r="F51" s="53"/>
    </row>
    <row r="52" spans="1:7" ht="21" x14ac:dyDescent="0.25">
      <c r="A52" s="51"/>
      <c r="B52" s="52"/>
      <c r="C52" s="53"/>
      <c r="D52" s="53"/>
      <c r="E52" s="53"/>
      <c r="F52" s="53"/>
    </row>
    <row r="53" spans="1:7" ht="21" x14ac:dyDescent="0.25">
      <c r="A53" s="51"/>
      <c r="B53" s="52"/>
      <c r="C53" s="53"/>
      <c r="D53" s="53"/>
      <c r="E53" s="53"/>
      <c r="F53" s="53"/>
    </row>
    <row r="54" spans="1:7" ht="21" x14ac:dyDescent="0.25">
      <c r="A54" s="51"/>
      <c r="B54" s="52"/>
      <c r="C54" s="53"/>
      <c r="D54" s="53"/>
      <c r="E54" s="53"/>
      <c r="F54" s="53"/>
    </row>
    <row r="55" spans="1:7" ht="21" x14ac:dyDescent="0.25">
      <c r="A55" s="51"/>
      <c r="B55" s="52"/>
      <c r="C55" s="53"/>
      <c r="D55" s="53"/>
      <c r="E55" s="53"/>
      <c r="F55" s="53"/>
    </row>
    <row r="56" spans="1:7" ht="21" x14ac:dyDescent="0.25">
      <c r="A56" s="51"/>
      <c r="B56" s="52"/>
      <c r="C56" s="53"/>
      <c r="D56" s="53"/>
      <c r="E56" s="53"/>
      <c r="F56" s="53"/>
      <c r="G56" s="50"/>
    </row>
    <row r="57" spans="1:7" ht="21" x14ac:dyDescent="0.25">
      <c r="A57" s="51"/>
      <c r="B57" s="52"/>
      <c r="C57" s="53"/>
      <c r="D57" s="53"/>
      <c r="E57" s="53"/>
      <c r="F57" s="53"/>
    </row>
    <row r="58" spans="1:7" ht="21" x14ac:dyDescent="0.25">
      <c r="A58" s="51"/>
      <c r="B58" s="52"/>
      <c r="C58" s="53"/>
      <c r="D58" s="53"/>
      <c r="E58" s="53"/>
      <c r="F58" s="53"/>
    </row>
    <row r="59" spans="1:7" ht="21" x14ac:dyDescent="0.25">
      <c r="A59" s="51"/>
      <c r="B59" s="52"/>
      <c r="C59" s="53"/>
      <c r="D59" s="53"/>
      <c r="E59" s="53"/>
      <c r="F59" s="53"/>
    </row>
    <row r="60" spans="1:7" ht="21" x14ac:dyDescent="0.25">
      <c r="A60" s="51"/>
      <c r="B60" s="52"/>
      <c r="C60" s="53"/>
      <c r="D60" s="53"/>
      <c r="E60" s="53"/>
      <c r="F60" s="53"/>
      <c r="G60" s="37"/>
    </row>
    <row r="61" spans="1:7" ht="21" x14ac:dyDescent="0.25">
      <c r="A61" s="51"/>
      <c r="B61" s="52"/>
      <c r="C61" s="53"/>
      <c r="D61" s="53"/>
      <c r="E61" s="53"/>
      <c r="F61" s="53"/>
      <c r="G61" s="37"/>
    </row>
    <row r="62" spans="1:7" ht="21" x14ac:dyDescent="0.25">
      <c r="A62" s="51"/>
      <c r="B62" s="52"/>
      <c r="C62" s="53"/>
      <c r="D62" s="53"/>
      <c r="E62" s="53"/>
      <c r="F62" s="53"/>
    </row>
    <row r="63" spans="1:7" ht="21" x14ac:dyDescent="0.25">
      <c r="A63" s="51"/>
      <c r="B63" s="52"/>
      <c r="C63" s="53"/>
      <c r="D63" s="53"/>
      <c r="E63" s="53"/>
      <c r="F63" s="53"/>
    </row>
    <row r="64" spans="1:7" ht="21" x14ac:dyDescent="0.25">
      <c r="A64" s="51"/>
      <c r="B64" s="52"/>
      <c r="C64" s="53"/>
      <c r="D64" s="53"/>
      <c r="E64" s="53"/>
      <c r="F64" s="53"/>
    </row>
    <row r="65" spans="1:6" ht="21" x14ac:dyDescent="0.25">
      <c r="A65" s="51"/>
      <c r="B65" s="52"/>
      <c r="C65" s="53"/>
      <c r="D65" s="53"/>
      <c r="E65" s="53"/>
      <c r="F65" s="53"/>
    </row>
    <row r="66" spans="1:6" ht="21" x14ac:dyDescent="0.25">
      <c r="A66" s="51"/>
      <c r="B66" s="52"/>
      <c r="C66" s="53"/>
      <c r="D66" s="53"/>
      <c r="E66" s="53"/>
      <c r="F66" s="53"/>
    </row>
    <row r="67" spans="1:6" ht="21" x14ac:dyDescent="0.25">
      <c r="A67" s="51"/>
      <c r="B67" s="52"/>
      <c r="C67" s="53"/>
      <c r="D67" s="53"/>
      <c r="E67" s="53"/>
      <c r="F67" s="53"/>
    </row>
    <row r="68" spans="1:6" ht="21" x14ac:dyDescent="0.25">
      <c r="A68" s="51"/>
      <c r="B68" s="52"/>
      <c r="C68" s="53"/>
      <c r="D68" s="53"/>
      <c r="E68" s="53"/>
      <c r="F68" s="53"/>
    </row>
    <row r="69" spans="1:6" ht="21" x14ac:dyDescent="0.25">
      <c r="A69" s="51"/>
      <c r="B69" s="52"/>
      <c r="C69" s="53"/>
      <c r="D69" s="53"/>
      <c r="E69" s="53"/>
      <c r="F69" s="53"/>
    </row>
    <row r="70" spans="1:6" ht="21" x14ac:dyDescent="0.25">
      <c r="A70" s="51"/>
      <c r="B70" s="52"/>
      <c r="C70" s="53"/>
      <c r="D70" s="53"/>
      <c r="E70" s="53"/>
      <c r="F70" s="53"/>
    </row>
    <row r="71" spans="1:6" ht="21" x14ac:dyDescent="0.25">
      <c r="A71" s="51"/>
      <c r="B71" s="52"/>
      <c r="C71" s="53"/>
      <c r="D71" s="53"/>
      <c r="E71" s="53"/>
      <c r="F71" s="53"/>
    </row>
    <row r="72" spans="1:6" ht="21" x14ac:dyDescent="0.25">
      <c r="A72" s="51"/>
      <c r="B72" s="52"/>
      <c r="C72" s="53"/>
      <c r="D72" s="53"/>
      <c r="E72" s="53"/>
      <c r="F72" s="53"/>
    </row>
    <row r="73" spans="1:6" ht="21" x14ac:dyDescent="0.25">
      <c r="A73" s="51"/>
      <c r="B73" s="52"/>
      <c r="C73" s="53"/>
      <c r="D73" s="53"/>
      <c r="E73" s="53"/>
      <c r="F73" s="53"/>
    </row>
    <row r="74" spans="1:6" ht="21" x14ac:dyDescent="0.25">
      <c r="A74" s="51"/>
      <c r="B74" s="52"/>
      <c r="C74" s="53"/>
      <c r="D74" s="53"/>
      <c r="E74" s="53"/>
      <c r="F74" s="53"/>
    </row>
    <row r="75" spans="1:6" ht="21" x14ac:dyDescent="0.25">
      <c r="A75" s="51"/>
      <c r="B75" s="52"/>
      <c r="C75" s="53"/>
      <c r="D75" s="53"/>
      <c r="E75" s="53"/>
      <c r="F75" s="53"/>
    </row>
    <row r="76" spans="1:6" ht="21" x14ac:dyDescent="0.25">
      <c r="A76" s="51"/>
      <c r="B76" s="52"/>
      <c r="C76" s="53"/>
      <c r="D76" s="53"/>
      <c r="E76" s="53"/>
      <c r="F76" s="53"/>
    </row>
    <row r="77" spans="1:6" ht="21" x14ac:dyDescent="0.25">
      <c r="A77" s="51"/>
      <c r="B77" s="52"/>
      <c r="C77" s="53"/>
      <c r="D77" s="53"/>
      <c r="E77" s="53"/>
      <c r="F77" s="53"/>
    </row>
    <row r="78" spans="1:6" ht="21" x14ac:dyDescent="0.25">
      <c r="A78" s="51"/>
      <c r="B78" s="52"/>
      <c r="C78" s="53"/>
      <c r="D78" s="53"/>
      <c r="E78" s="53"/>
      <c r="F78" s="53"/>
    </row>
    <row r="79" spans="1:6" ht="21" x14ac:dyDescent="0.25">
      <c r="A79" s="51"/>
      <c r="B79" s="52"/>
      <c r="C79" s="53"/>
      <c r="D79" s="53"/>
      <c r="E79" s="53"/>
      <c r="F79" s="53"/>
    </row>
    <row r="80" spans="1:6" ht="21" x14ac:dyDescent="0.25">
      <c r="A80" s="51"/>
      <c r="B80" s="52"/>
      <c r="C80" s="53"/>
      <c r="D80" s="53"/>
      <c r="E80" s="53"/>
      <c r="F80" s="53"/>
    </row>
    <row r="81" spans="1:6" ht="21" x14ac:dyDescent="0.25">
      <c r="A81" s="51"/>
      <c r="B81" s="52"/>
      <c r="C81" s="53"/>
      <c r="D81" s="53"/>
      <c r="E81" s="53"/>
      <c r="F81" s="53"/>
    </row>
    <row r="82" spans="1:6" ht="21" x14ac:dyDescent="0.25">
      <c r="A82" s="51"/>
      <c r="B82" s="52"/>
      <c r="C82" s="53"/>
      <c r="D82" s="53"/>
      <c r="E82" s="53"/>
      <c r="F82" s="53"/>
    </row>
    <row r="83" spans="1:6" ht="21" x14ac:dyDescent="0.25">
      <c r="A83" s="51"/>
      <c r="B83" s="52"/>
      <c r="C83" s="53"/>
      <c r="D83" s="53"/>
      <c r="E83" s="53"/>
      <c r="F83" s="53"/>
    </row>
    <row r="84" spans="1:6" ht="21" x14ac:dyDescent="0.25">
      <c r="A84" s="51"/>
      <c r="B84" s="52"/>
      <c r="C84" s="53"/>
      <c r="D84" s="53"/>
      <c r="E84" s="53"/>
      <c r="F84" s="53"/>
    </row>
    <row r="85" spans="1:6" ht="21" x14ac:dyDescent="0.25">
      <c r="A85" s="51"/>
      <c r="B85" s="54"/>
      <c r="C85" s="53"/>
      <c r="D85" s="53"/>
      <c r="E85" s="53"/>
      <c r="F85" s="53"/>
    </row>
    <row r="86" spans="1:6" x14ac:dyDescent="0.25">
      <c r="A86" s="55"/>
      <c r="B86" s="56"/>
      <c r="C86" s="57"/>
      <c r="D86" s="57"/>
      <c r="E86" s="57"/>
      <c r="F86" s="57"/>
    </row>
    <row r="87" spans="1:6" ht="18.75" x14ac:dyDescent="0.25">
      <c r="A87" s="17" t="s">
        <v>25</v>
      </c>
      <c r="B87" s="18">
        <f>SUM(B50:B86)</f>
        <v>0</v>
      </c>
      <c r="C87" s="19">
        <v>40817</v>
      </c>
      <c r="D87" s="130"/>
      <c r="E87" s="130"/>
      <c r="F87" s="130"/>
    </row>
    <row r="88" spans="1:6" ht="21" x14ac:dyDescent="0.3">
      <c r="A88" s="17" t="s">
        <v>6</v>
      </c>
      <c r="B88" s="22">
        <f>B87*0.05</f>
        <v>0</v>
      </c>
      <c r="C88" s="23">
        <v>-1056.76</v>
      </c>
      <c r="D88" s="154"/>
      <c r="E88" s="154"/>
      <c r="F88" s="154"/>
    </row>
    <row r="89" spans="1:6" ht="18.75" x14ac:dyDescent="0.3">
      <c r="C89" s="28" t="s">
        <v>9</v>
      </c>
      <c r="D89" s="79"/>
      <c r="E89" s="79"/>
      <c r="F89" s="79"/>
    </row>
  </sheetData>
  <printOptions horizontalCentered="1"/>
  <pageMargins left="0.23622047244094491" right="0.23622047244094491" top="0.31496062992125984" bottom="0.31496062992125984" header="0.31496062992125984" footer="0.31496062992125984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Jan2012-Jan2014</vt:lpstr>
      <vt:lpstr>Feb2014-feb 2015</vt:lpstr>
      <vt:lpstr>Old</vt:lpstr>
      <vt:lpstr>Jan2012-Jan2014 (Review)</vt:lpstr>
      <vt:lpstr>Feb2014-feb 2015 (Review)</vt:lpstr>
      <vt:lpstr>Old (Review)</vt:lpstr>
      <vt:lpstr>'Feb2014-feb 2015'!Print_Area</vt:lpstr>
      <vt:lpstr>'Feb2014-feb 2015 (Review)'!Print_Area</vt:lpstr>
      <vt:lpstr>'Jan2012-Jan2014'!Print_Area</vt:lpstr>
      <vt:lpstr>'Jan2012-Jan2014 (Review)'!Print_Area</vt:lpstr>
      <vt:lpstr>Old!Print_Area</vt:lpstr>
      <vt:lpstr>'Old (Review)'!Print_Area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Raquels</cp:lastModifiedBy>
  <cp:lastPrinted>2016-04-04T21:42:01Z</cp:lastPrinted>
  <dcterms:created xsi:type="dcterms:W3CDTF">2014-01-15T21:16:21Z</dcterms:created>
  <dcterms:modified xsi:type="dcterms:W3CDTF">2016-05-04T17:09:53Z</dcterms:modified>
</cp:coreProperties>
</file>